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FD22DB1-870B-49E2-B458-312A79BCECF2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ZA UV" sheetId="2" r:id="rId1"/>
    <sheet name="opci PR" sheetId="5" r:id="rId2"/>
    <sheet name="opci RF" sheetId="3" r:id="rId3"/>
    <sheet name="Izvori" sheetId="6" r:id="rId4"/>
    <sheet name="funkc" sheetId="4" r:id="rId5"/>
    <sheet name="posebni" sheetId="7" r:id="rId6"/>
    <sheet name="Godisnji_potpis" sheetId="1" r:id="rId7"/>
  </sheets>
  <definedNames>
    <definedName name="_xlnm.Print_Titles" localSheetId="3">Izvori!$4:$4</definedName>
    <definedName name="_xlnm.Print_Titles" localSheetId="1">'opci PR'!$4:$4</definedName>
    <definedName name="_xlnm.Print_Titles" localSheetId="5">posebni!$4:$4</definedName>
    <definedName name="_xlnm.Print_Area" localSheetId="4">funkc!$A$2:$G$15</definedName>
    <definedName name="_xlnm.Print_Area" localSheetId="6">Godisnji_potpis!$A$1:$H$28</definedName>
    <definedName name="_xlnm.Print_Area" localSheetId="3">Izvori!$A$2:$G$48</definedName>
    <definedName name="_xlnm.Print_Area" localSheetId="1">'opci PR'!$A$1:$G$90</definedName>
    <definedName name="_xlnm.Print_Area" localSheetId="2">'opci RF'!$A$4:$H$15</definedName>
    <definedName name="_xlnm.Print_Area" localSheetId="5">posebni!$A$2:$G$166</definedName>
    <definedName name="_xlnm.Print_Area" localSheetId="0">'ZA UV'!$A$1:$G$28</definedName>
    <definedName name="SAPBEXhrIndnt" hidden="1">1</definedName>
    <definedName name="SAPBEXrevision" hidden="1">1</definedName>
    <definedName name="SAPBEXsysID" hidden="1">"PBW"</definedName>
    <definedName name="SAPBEXwbID" hidden="1">"DSGBVDFIFIUNPO3JCB1OSJTFW"</definedName>
  </definedNames>
  <calcPr calcId="181029"/>
</workbook>
</file>

<file path=xl/calcChain.xml><?xml version="1.0" encoding="utf-8"?>
<calcChain xmlns="http://schemas.openxmlformats.org/spreadsheetml/2006/main">
  <c r="F161" i="7" l="1"/>
  <c r="G162" i="7"/>
  <c r="G163" i="7"/>
  <c r="G164" i="7"/>
  <c r="C164" i="7"/>
  <c r="C11" i="7"/>
  <c r="C8" i="7"/>
  <c r="C9" i="7" s="1"/>
  <c r="C7" i="7"/>
  <c r="C29" i="6"/>
  <c r="C30" i="6"/>
  <c r="C32" i="6"/>
  <c r="C33" i="6"/>
  <c r="C34" i="6"/>
  <c r="C36" i="6"/>
  <c r="C28" i="6"/>
  <c r="C25" i="6"/>
  <c r="C22" i="6"/>
  <c r="C24" i="6"/>
  <c r="C23" i="6"/>
  <c r="C10" i="2"/>
  <c r="C5" i="5"/>
  <c r="C30" i="5" s="1"/>
  <c r="C25" i="5"/>
  <c r="C19" i="6"/>
  <c r="C35" i="6" s="1"/>
  <c r="C15" i="6"/>
  <c r="C31" i="6" s="1"/>
  <c r="C11" i="6"/>
  <c r="C27" i="6" s="1"/>
  <c r="C10" i="6"/>
  <c r="C26" i="6" s="1"/>
  <c r="C6" i="6"/>
  <c r="C37" i="6" l="1"/>
  <c r="C21" i="6"/>
  <c r="E20" i="1"/>
  <c r="D20" i="1"/>
  <c r="C20" i="1"/>
  <c r="B20" i="1"/>
  <c r="E13" i="1"/>
  <c r="D13" i="1"/>
  <c r="B13" i="1"/>
  <c r="E12" i="1"/>
  <c r="F12" i="1" s="1"/>
  <c r="D12" i="1"/>
  <c r="B12" i="1"/>
  <c r="E10" i="1"/>
  <c r="D10" i="1"/>
  <c r="D11" i="1" s="1"/>
  <c r="C10" i="1"/>
  <c r="B10" i="1"/>
  <c r="G9" i="1"/>
  <c r="F9" i="1"/>
  <c r="E9" i="1"/>
  <c r="B9" i="1"/>
  <c r="B11" i="1" s="1"/>
  <c r="C74" i="5"/>
  <c r="C31" i="5"/>
  <c r="C12" i="1" s="1"/>
  <c r="D14" i="1" l="1"/>
  <c r="D15" i="1" s="1"/>
  <c r="D23" i="1" s="1"/>
  <c r="E23" i="1" s="1"/>
  <c r="C90" i="5"/>
  <c r="C9" i="4" s="1"/>
  <c r="C8" i="4" s="1"/>
  <c r="B14" i="1"/>
  <c r="B15" i="1" s="1"/>
  <c r="B25" i="1" s="1"/>
  <c r="C13" i="1"/>
  <c r="C14" i="1" s="1"/>
  <c r="E11" i="1"/>
  <c r="F11" i="1" s="1"/>
  <c r="F13" i="1"/>
  <c r="G10" i="1"/>
  <c r="C9" i="2"/>
  <c r="C9" i="1"/>
  <c r="C11" i="1" s="1"/>
  <c r="G13" i="1"/>
  <c r="G12" i="1"/>
  <c r="E14" i="1"/>
  <c r="C13" i="2"/>
  <c r="D13" i="2"/>
  <c r="E13" i="2"/>
  <c r="G13" i="2" s="1"/>
  <c r="B13" i="2"/>
  <c r="C12" i="2"/>
  <c r="D12" i="2"/>
  <c r="D14" i="2" s="1"/>
  <c r="E12" i="2"/>
  <c r="E14" i="2" s="1"/>
  <c r="G14" i="2" s="1"/>
  <c r="B12" i="2"/>
  <c r="B14" i="2" s="1"/>
  <c r="D10" i="2"/>
  <c r="D11" i="2" s="1"/>
  <c r="E10" i="2"/>
  <c r="B10" i="2"/>
  <c r="E9" i="2"/>
  <c r="B9" i="2"/>
  <c r="G160" i="7"/>
  <c r="F160" i="7"/>
  <c r="G159" i="7"/>
  <c r="G158" i="7"/>
  <c r="F158" i="7"/>
  <c r="G157" i="7"/>
  <c r="F157" i="7"/>
  <c r="F156" i="7"/>
  <c r="F155" i="7"/>
  <c r="F154" i="7"/>
  <c r="F153" i="7"/>
  <c r="F152" i="7"/>
  <c r="F151" i="7"/>
  <c r="F150" i="7"/>
  <c r="F149" i="7"/>
  <c r="F148" i="7"/>
  <c r="F147" i="7"/>
  <c r="G146" i="7"/>
  <c r="F146" i="7"/>
  <c r="G144" i="7"/>
  <c r="G143" i="7"/>
  <c r="G142" i="7"/>
  <c r="G138" i="7"/>
  <c r="G137" i="7"/>
  <c r="G136" i="7"/>
  <c r="G135" i="7"/>
  <c r="F134" i="7"/>
  <c r="G133" i="7"/>
  <c r="F133" i="7"/>
  <c r="G132" i="7"/>
  <c r="F132" i="7"/>
  <c r="G131" i="7"/>
  <c r="F131" i="7"/>
  <c r="F130" i="7"/>
  <c r="G129" i="7"/>
  <c r="F129" i="7"/>
  <c r="F128" i="7"/>
  <c r="G127" i="7"/>
  <c r="F127" i="7"/>
  <c r="G126" i="7"/>
  <c r="F126" i="7"/>
  <c r="G125" i="7"/>
  <c r="F125" i="7"/>
  <c r="F122" i="7"/>
  <c r="G121" i="7"/>
  <c r="F121" i="7"/>
  <c r="F120" i="7"/>
  <c r="F119" i="7"/>
  <c r="G118" i="7"/>
  <c r="F118" i="7"/>
  <c r="F117" i="7"/>
  <c r="G116" i="7"/>
  <c r="F116" i="7"/>
  <c r="G115" i="7"/>
  <c r="F115" i="7"/>
  <c r="G114" i="7"/>
  <c r="F114" i="7"/>
  <c r="G113" i="7"/>
  <c r="F113" i="7"/>
  <c r="G109" i="7"/>
  <c r="F108" i="7"/>
  <c r="F107" i="7"/>
  <c r="G106" i="7"/>
  <c r="F106" i="7"/>
  <c r="F105" i="7"/>
  <c r="F104" i="7"/>
  <c r="F103" i="7"/>
  <c r="F102" i="7"/>
  <c r="F101" i="7"/>
  <c r="F100" i="7"/>
  <c r="G99" i="7"/>
  <c r="F99" i="7"/>
  <c r="G98" i="7"/>
  <c r="F98" i="7"/>
  <c r="F97" i="7"/>
  <c r="G96" i="7"/>
  <c r="F96" i="7"/>
  <c r="G95" i="7"/>
  <c r="F95" i="7"/>
  <c r="G93" i="7"/>
  <c r="G92" i="7"/>
  <c r="F91" i="7"/>
  <c r="F90" i="7"/>
  <c r="F89" i="7"/>
  <c r="F88" i="7"/>
  <c r="F87" i="7"/>
  <c r="F86" i="7"/>
  <c r="G85" i="7"/>
  <c r="F85" i="7"/>
  <c r="G83" i="7"/>
  <c r="G82" i="7"/>
  <c r="F82" i="7"/>
  <c r="G79" i="7"/>
  <c r="F78" i="7"/>
  <c r="F77" i="7"/>
  <c r="G76" i="7"/>
  <c r="F76" i="7"/>
  <c r="F75" i="7"/>
  <c r="F74" i="7"/>
  <c r="F73" i="7"/>
  <c r="G72" i="7"/>
  <c r="F72" i="7"/>
  <c r="G71" i="7"/>
  <c r="F71" i="7"/>
  <c r="F70" i="7"/>
  <c r="G69" i="7"/>
  <c r="F69" i="7"/>
  <c r="F68" i="7"/>
  <c r="G67" i="7"/>
  <c r="F67" i="7"/>
  <c r="F66" i="7"/>
  <c r="G65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G42" i="7"/>
  <c r="F42" i="7"/>
  <c r="F41" i="7"/>
  <c r="F40" i="7"/>
  <c r="F39" i="7"/>
  <c r="F38" i="7"/>
  <c r="F37" i="7"/>
  <c r="G36" i="7"/>
  <c r="F36" i="7"/>
  <c r="G35" i="7"/>
  <c r="F35" i="7"/>
  <c r="F31" i="7"/>
  <c r="G30" i="7"/>
  <c r="F30" i="7"/>
  <c r="F29" i="7"/>
  <c r="G28" i="7"/>
  <c r="F28" i="7"/>
  <c r="F27" i="7"/>
  <c r="F26" i="7"/>
  <c r="G25" i="7"/>
  <c r="F25" i="7"/>
  <c r="F24" i="7"/>
  <c r="F23" i="7"/>
  <c r="F22" i="7"/>
  <c r="F21" i="7"/>
  <c r="F20" i="7"/>
  <c r="F19" i="7"/>
  <c r="F18" i="7"/>
  <c r="F17" i="7"/>
  <c r="G16" i="7"/>
  <c r="F16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F9" i="4"/>
  <c r="G9" i="4"/>
  <c r="F10" i="4"/>
  <c r="G10" i="4"/>
  <c r="F11" i="4"/>
  <c r="G11" i="4"/>
  <c r="F12" i="4"/>
  <c r="G12" i="4"/>
  <c r="G8" i="4"/>
  <c r="F8" i="4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90" i="5"/>
  <c r="F90" i="5"/>
  <c r="F89" i="5"/>
  <c r="F88" i="5"/>
  <c r="G87" i="5"/>
  <c r="F87" i="5"/>
  <c r="F86" i="5"/>
  <c r="F85" i="5"/>
  <c r="F84" i="5"/>
  <c r="F83" i="5"/>
  <c r="F82" i="5"/>
  <c r="F81" i="5"/>
  <c r="F80" i="5"/>
  <c r="F79" i="5"/>
  <c r="F78" i="5"/>
  <c r="F77" i="5"/>
  <c r="F76" i="5"/>
  <c r="G75" i="5"/>
  <c r="F75" i="5"/>
  <c r="G74" i="5"/>
  <c r="F74" i="5"/>
  <c r="F73" i="5"/>
  <c r="F72" i="5"/>
  <c r="G71" i="5"/>
  <c r="F71" i="5"/>
  <c r="F70" i="5"/>
  <c r="F69" i="5"/>
  <c r="G68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G41" i="5"/>
  <c r="F41" i="5"/>
  <c r="F40" i="5"/>
  <c r="F39" i="5"/>
  <c r="F38" i="5"/>
  <c r="F37" i="5"/>
  <c r="F36" i="5"/>
  <c r="F35" i="5"/>
  <c r="F34" i="5"/>
  <c r="F33" i="5"/>
  <c r="G32" i="5"/>
  <c r="F32" i="5"/>
  <c r="G31" i="5"/>
  <c r="F31" i="5"/>
  <c r="G30" i="5"/>
  <c r="F30" i="5"/>
  <c r="G26" i="5"/>
  <c r="G25" i="5"/>
  <c r="F24" i="5"/>
  <c r="F23" i="5"/>
  <c r="F22" i="5"/>
  <c r="G21" i="5"/>
  <c r="F21" i="5"/>
  <c r="F20" i="5"/>
  <c r="F19" i="5"/>
  <c r="F18" i="5"/>
  <c r="F17" i="5"/>
  <c r="G16" i="5"/>
  <c r="F16" i="5"/>
  <c r="F15" i="5"/>
  <c r="F14" i="5"/>
  <c r="G13" i="5"/>
  <c r="F13" i="5"/>
  <c r="F12" i="5"/>
  <c r="F11" i="5"/>
  <c r="F10" i="5"/>
  <c r="G9" i="5"/>
  <c r="F9" i="5"/>
  <c r="F8" i="5"/>
  <c r="F7" i="5"/>
  <c r="G6" i="5"/>
  <c r="F6" i="5"/>
  <c r="G5" i="5"/>
  <c r="F5" i="5"/>
  <c r="G10" i="2" l="1"/>
  <c r="B11" i="2"/>
  <c r="D15" i="2"/>
  <c r="C15" i="1"/>
  <c r="C25" i="1" s="1"/>
  <c r="G11" i="1"/>
  <c r="E11" i="2"/>
  <c r="F11" i="2" s="1"/>
  <c r="C11" i="2"/>
  <c r="C11" i="4" s="1"/>
  <c r="F12" i="2"/>
  <c r="F9" i="2"/>
  <c r="G12" i="2"/>
  <c r="G9" i="2"/>
  <c r="F13" i="2"/>
  <c r="G14" i="1"/>
  <c r="F14" i="1"/>
  <c r="D25" i="1"/>
  <c r="G23" i="1"/>
  <c r="F23" i="1"/>
  <c r="E15" i="1"/>
  <c r="F14" i="2"/>
  <c r="C14" i="2"/>
  <c r="C12" i="4" s="1"/>
  <c r="B15" i="2"/>
  <c r="G11" i="2" l="1"/>
  <c r="E15" i="2"/>
  <c r="F15" i="2" s="1"/>
  <c r="C15" i="2"/>
  <c r="E25" i="1"/>
  <c r="F25" i="1" s="1"/>
  <c r="F15" i="1"/>
  <c r="G15" i="1"/>
  <c r="E20" i="2"/>
  <c r="D20" i="2"/>
  <c r="C20" i="2"/>
  <c r="B20" i="2"/>
  <c r="B25" i="2" s="1"/>
  <c r="G15" i="2" l="1"/>
  <c r="C25" i="2"/>
  <c r="D23" i="2" l="1"/>
  <c r="E23" i="2" l="1"/>
  <c r="D25" i="2"/>
  <c r="G23" i="2" l="1"/>
  <c r="F23" i="2"/>
  <c r="E25" i="2"/>
  <c r="F25" i="2" s="1"/>
</calcChain>
</file>

<file path=xl/sharedStrings.xml><?xml version="1.0" encoding="utf-8"?>
<sst xmlns="http://schemas.openxmlformats.org/spreadsheetml/2006/main" count="421" uniqueCount="183">
  <si>
    <t>I. OPĆI DIO</t>
  </si>
  <si>
    <t>A. RAČUN PRIHODA I RASHODA</t>
  </si>
  <si>
    <t>Naziv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</si>
  <si>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</si>
  <si>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</si>
  <si>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</si>
  <si>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</si>
  <si>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</si>
  <si>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</si>
  <si>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RAZLIKA – VIŠAK / MANJAK</t>
  </si>
  <si>
    <t>-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</si>
  <si>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</si>
  <si>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</si>
  <si>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</si>
  <si>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</si>
  <si>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 xml:space="preserve">Temeljem odredbi članka 86. stavak 1. Zakona o proračunu (“Narodne novine”, broj 144/21) i odredbi članka 28. točka 4. Statuta Doma za starije osobe Kantrida podnosi se Upravnom vijeću 
</t>
  </si>
  <si>
    <t>RASPOLOŽIVA SREDSTVA IZ PRETHODNIH GODINA</t>
  </si>
  <si>
    <t>VIŠAK / MANJAK + RASP. SRED. IZ PRETH. GODINA</t>
  </si>
  <si>
    <t>C. RASPOLOŽIVA SREDSTVA IZ PRETHODNIH GODINA (VIŠAK PRIHODA)</t>
  </si>
  <si>
    <t xml:space="preserve">Temeljem odredbi članka 86. stavak 1. Zakona o proračunu (“Narodne novine”, broj 144/21) i odredbi članka 23. točka 7. Statuta Doma za starije osobe Kantrida  Upravno vijeće usvaja 
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</si>
  <si>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</si>
  <si>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</si>
  <si>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</si>
  <si>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</si>
  <si>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</si>
  <si>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</si>
  <si>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 xml:space="preserve">B. RAČUN FINANCIRANJA </t>
  </si>
  <si>
    <t>Oznaka</t>
  </si>
  <si>
    <t>RASHODI PREMA FUNKCIJSKOJ KLASIFIKACIJI</t>
  </si>
  <si>
    <t>Brojčana oznaka i naziv</t>
  </si>
  <si>
    <t>Izvršenje 2023.</t>
  </si>
  <si>
    <t>Indeks 
Izvršenje 2024. /Izvršenje
2023.</t>
  </si>
  <si>
    <t>Indeks 
Izvršenje 2024. /Tekući plan
2024.</t>
  </si>
  <si>
    <t xml:space="preserve">      Fincijski plan Doma Kantrida za 2024. godinu ostvaren kako slijedi:</t>
  </si>
  <si>
    <t xml:space="preserve">Izvorni plan 
2024. </t>
  </si>
  <si>
    <t>Tekući plan 
2024.</t>
  </si>
  <si>
    <t>Izvršenje 
2024.</t>
  </si>
  <si>
    <t xml:space="preserve"> PRIJEDLOG GODIŠNJEG IZVJEŠTAJA O IZVRŠENJU FINANCIJSKOG PLANA ZA 2024.</t>
  </si>
  <si>
    <t xml:space="preserve">  Izvršenje prihoda i rashoda po ekonomskoj klasifikaciji i izvorima financiranja u Računu prihoda i rashoda za 2024. godine, te izvršenje rashoda u Posebnom dijelu Proračuna iskazano prema programskoj klasifikaciji sastavni je dio Godišnjeg izvještaja.</t>
  </si>
  <si>
    <t>Rijeka, 30.1.2025.</t>
  </si>
  <si>
    <t>Indeks izvršenje  2024/izvršenje 2023</t>
  </si>
  <si>
    <t>Indeks izvršenje 2024/rebalans 2024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</si>
  <si>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</si>
  <si>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</si>
  <si>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</si>
  <si>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</si>
  <si>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</si>
  <si>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</si>
  <si>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</si>
  <si>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</si>
  <si>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</si>
  <si>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</si>
  <si>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</si>
  <si>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</si>
  <si>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</si>
  <si>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</si>
  <si>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</si>
  <si>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</si>
  <si>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</si>
  <si>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</si>
  <si>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</si>
  <si>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</si>
  <si>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</si>
  <si>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</si>
  <si>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</si>
  <si>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</si>
  <si>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</si>
  <si>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</si>
  <si>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</si>
  <si>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</si>
  <si>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</si>
  <si>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</si>
  <si>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</si>
  <si>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</si>
  <si>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</si>
  <si>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</si>
  <si>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</si>
  <si>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</si>
  <si>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</si>
  <si>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</si>
  <si>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</si>
  <si>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</si>
  <si>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</si>
  <si>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</si>
  <si>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</si>
  <si>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</si>
  <si>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</si>
  <si>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</si>
  <si>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</si>
  <si>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</si>
  <si>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</si>
  <si>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</si>
  <si>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</si>
  <si>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</si>
  <si>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</si>
  <si>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</si>
  <si>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</si>
  <si>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</si>
  <si>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</si>
  <si>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</si>
  <si>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3295 Pristojbe i naknade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</si>
  <si>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</si>
  <si>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</si>
  <si>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</si>
  <si>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</si>
  <si>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</si>
  <si>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</si>
  <si>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</si>
  <si>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</si>
  <si>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</si>
  <si>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</si>
  <si>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</si>
  <si>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4226 Sportska i glazbena oprema</t>
  </si>
  <si>
    <t>4227 Uređaji, strojevi i oprema za ostale namjene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</si>
  <si>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</si>
  <si>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</si>
  <si>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</si>
  <si>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</si>
  <si>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</si>
  <si>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</si>
  <si>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IZVJEŠTAJ O IZVRŠENJU FINANCIJSKOG PLANA ZA RAZDOBLJE 01.01.-31.12.2024. - OPĆI DIO</t>
  </si>
  <si>
    <t>Funk. klas: 10 SOCIJALNA ZAŠTITA</t>
  </si>
  <si>
    <t>Funk. klas: 102 Starost</t>
  </si>
  <si>
    <t>Funk. klas: 109 Aktivnosti socijalne zaštite koje nisu drugdje svrstane</t>
  </si>
  <si>
    <t xml:space="preserve">IZVJEŠTAJ O IZVRŠENJU FINANCIJSKOG PLANA ZA RAZDOBLJE 01.01.-31.12.2024. 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</si>
  <si>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</si>
  <si>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</si>
  <si>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</si>
  <si>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</si>
  <si>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</si>
  <si>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</si>
  <si>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</si>
  <si>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</si>
  <si>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48 Prenesena sredstva - namjenski prihodi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</si>
  <si>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</si>
  <si>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</si>
  <si>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</si>
  <si>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</si>
  <si>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</si>
  <si>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</si>
  <si>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B. RAČUN FINANCIRANJA</t>
  </si>
  <si>
    <t xml:space="preserve">        Izvor: 81 Namjenski primici od zaduživanja</t>
  </si>
  <si>
    <t>IZVJEŠTAJ O IZVRŠENJU FINANCIJSKOG PLANA ZA RAZDOBLJE 01.01.-31.12.2024. prema izvorima</t>
  </si>
  <si>
    <t>Izvršenje2023.</t>
  </si>
  <si>
    <t>Tekući plan 2024.</t>
  </si>
  <si>
    <t>SVEUKUPNO RASHODI I IZDACI</t>
  </si>
  <si>
    <t>1008001 PRORAČUN PRIMORSKO-GORANSKA ŽUPANIJE</t>
  </si>
  <si>
    <t>Glava: 2 ŽUPANIJSKE USTANOVE U SOCIJALNOJ SKRBI</t>
  </si>
  <si>
    <t>7796 DOM ZA STARIJE OSOBE KANTRIDA RIJEKA</t>
  </si>
  <si>
    <t>Program: 4302 Zakonski standard ustanova socijalne skrbi</t>
  </si>
  <si>
    <t>A 430204 Redovna djelatnost domova za starije osobe</t>
  </si>
  <si>
    <t>Izvor: 111 Porezni i ostali prihodi</t>
  </si>
  <si>
    <t>Izvor: 321 Vlastiti prihodi - proračunski korisnici</t>
  </si>
  <si>
    <t>Izvor: 431 Prihodi za posebne namjene - proračunski korisnici</t>
  </si>
  <si>
    <t>Izvor: 444 Prihodi za decentralizirane funkcije - DSN</t>
  </si>
  <si>
    <t>Izvor: 483 Prenesena sredstva - namjenski prihodi - proračunski korisnici</t>
  </si>
  <si>
    <t>Izvor: 484 Prenesena sredstva - prihodi za decentralizirane funkcije</t>
  </si>
  <si>
    <t>Izvor: 521 Pomoći - proračunski korisnici</t>
  </si>
  <si>
    <t>Izvor: 621 Donacije - proračunski korisnici</t>
  </si>
  <si>
    <t>Izvor: 731 Prihodi od prodaje ili zamjene nefin. imov. i naknade štete s naslova osiguranja - prorač. korisnici</t>
  </si>
  <si>
    <t>Program: 4303 Programi županijskih ustanova iznad zakonskog standarda</t>
  </si>
  <si>
    <t>T 430302 Radno okupacijske i rekreativne aktivnosti korisnika u domovima za starije osobe</t>
  </si>
  <si>
    <t>T 430303 Izvaninstitucijska skrb - "Halo pomoć" - DZSO "Kantrida"</t>
  </si>
  <si>
    <t>A 430316 Edukacija djelatnika domova za starije osobe</t>
  </si>
  <si>
    <t>Program: 4304 Ostali programi socijalne skrbi</t>
  </si>
  <si>
    <t>T 430442 Centar za inovacije u socijalnoj skrbi - CENTINOSS - EU</t>
  </si>
  <si>
    <t>Program: 4306 Kapitalna ulaganja u ustanove socijalne skrbi</t>
  </si>
  <si>
    <t>K 430601 Adaptacija i rekonstrukcija objekata ustanova socijalne skrbi</t>
  </si>
  <si>
    <t>K 430612 Povećanje smještajnih kapaciteta za osobe starije životne dobi na području Gorskog kotara - Dom za starije osobe "Kantrida" Rijeka</t>
  </si>
  <si>
    <t>Izvor: 181 Prenesena sredstva - opći prihodi i primici</t>
  </si>
  <si>
    <t>IZVJEŠTAJ O IZVRŠENJU FINANCIJSKOG PLANA ZA RAZDOBLJE 01.01.-31.12.2024.G.-posebni dio</t>
  </si>
  <si>
    <t>723 Prihodi od prodaje prijevoznih sredstava</t>
  </si>
  <si>
    <t>7231 Prijevozna sredstva u cestovnom prometu</t>
  </si>
  <si>
    <t>3293 Reprezentacija</t>
  </si>
  <si>
    <t>4223 Oprema za održavanje i zaštitu</t>
  </si>
  <si>
    <t>4224 Medicinska i laboratorijska oprema</t>
  </si>
  <si>
    <t>423 Prijevozna sredstva</t>
  </si>
  <si>
    <t>4231 Prijevozna sredstva u cestovnom prometu</t>
  </si>
  <si>
    <t>u EUR-ima</t>
  </si>
  <si>
    <t>GODIŠNJI IZVJEŠTAJ O IZVRŠENJU FINANCIJSKOG PLANA ZA 2024.</t>
  </si>
  <si>
    <t xml:space="preserve">      Fincijski plan Doma Kantrida za 2024. godinu ostvaren je kako slijedi:</t>
  </si>
  <si>
    <t>Rijeka, 31.1.2025.</t>
  </si>
  <si>
    <t>73 Prihodi od prodaje ili zamjene nef.im. I naknada štete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</si>
</sst>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0.0"/>
    <numFmt numFmtId="166" formatCode="0.0%"/>
    <numFmt numFmtId="167" formatCode="#,##0.0\ _k_n"/>
    <numFmt numFmtId="168" formatCode="#,##0.00_ ;\-#,##0.00\ "/>
  </numFmts>
  <fonts count="8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9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7"/>
      <color rgb="FF000000"/>
      <name val="Verdana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name val="Arial"/>
      <charset val="238"/>
    </font>
    <font>
      <b/>
      <i/>
      <sz val="10"/>
      <color theme="1"/>
      <name val="Arial"/>
      <family val="2"/>
      <charset val="238"/>
    </font>
    <font>
      <b/>
      <i/>
      <sz val="9"/>
      <name val="Calibri"/>
      <family val="2"/>
      <charset val="238"/>
      <scheme val="minor"/>
    </font>
    <font>
      <b/>
      <i/>
      <sz val="10"/>
      <color rgb="FFFFFFFF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i/>
      <sz val="1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4" fontId="16" fillId="22" borderId="7" applyNumberFormat="0" applyProtection="0">
      <alignment horizontal="right" vertical="top"/>
    </xf>
    <xf numFmtId="4" fontId="17" fillId="23" borderId="7" applyNumberFormat="0" applyProtection="0">
      <alignment vertical="center"/>
    </xf>
    <xf numFmtId="4" fontId="16" fillId="23" borderId="7" applyNumberFormat="0" applyProtection="0">
      <alignment horizontal="center" vertical="top"/>
    </xf>
    <xf numFmtId="0" fontId="18" fillId="23" borderId="7" applyNumberFormat="0" applyProtection="0">
      <alignment horizontal="left" vertical="top" indent="1"/>
    </xf>
    <xf numFmtId="4" fontId="16" fillId="24" borderId="0" applyNumberFormat="0" applyProtection="0">
      <alignment horizontal="center" vertical="top"/>
    </xf>
    <xf numFmtId="4" fontId="19" fillId="3" borderId="7" applyNumberFormat="0" applyProtection="0">
      <alignment horizontal="right" vertical="center"/>
    </xf>
    <xf numFmtId="4" fontId="19" fillId="9" borderId="7" applyNumberFormat="0" applyProtection="0">
      <alignment horizontal="right" vertical="center"/>
    </xf>
    <xf numFmtId="4" fontId="19" fillId="17" borderId="7" applyNumberFormat="0" applyProtection="0">
      <alignment horizontal="right" vertical="center"/>
    </xf>
    <xf numFmtId="4" fontId="19" fillId="11" borderId="7" applyNumberFormat="0" applyProtection="0">
      <alignment horizontal="right" vertical="center"/>
    </xf>
    <xf numFmtId="4" fontId="19" fillId="15" borderId="7" applyNumberFormat="0" applyProtection="0">
      <alignment horizontal="right" vertical="center"/>
    </xf>
    <xf numFmtId="4" fontId="19" fillId="19" borderId="7" applyNumberFormat="0" applyProtection="0">
      <alignment horizontal="right" vertical="center"/>
    </xf>
    <xf numFmtId="4" fontId="19" fillId="18" borderId="7" applyNumberFormat="0" applyProtection="0">
      <alignment horizontal="right" vertical="center"/>
    </xf>
    <xf numFmtId="4" fontId="19" fillId="25" borderId="7" applyNumberFormat="0" applyProtection="0">
      <alignment horizontal="right" vertical="center"/>
    </xf>
    <xf numFmtId="4" fontId="19" fillId="10" borderId="7" applyNumberFormat="0" applyProtection="0">
      <alignment horizontal="right" vertical="center"/>
    </xf>
    <xf numFmtId="4" fontId="18" fillId="26" borderId="8" applyNumberFormat="0" applyProtection="0">
      <alignment horizontal="left" vertical="center" indent="1"/>
    </xf>
    <xf numFmtId="4" fontId="19" fillId="27" borderId="0" applyNumberFormat="0" applyProtection="0">
      <alignment horizontal="left" vertical="center" indent="1"/>
    </xf>
    <xf numFmtId="4" fontId="20" fillId="28" borderId="0" applyNumberFormat="0" applyProtection="0">
      <alignment horizontal="left" vertical="center" indent="1"/>
    </xf>
    <xf numFmtId="4" fontId="16" fillId="29" borderId="7" applyNumberFormat="0" applyProtection="0">
      <alignment horizontal="center" vertical="top"/>
    </xf>
    <xf numFmtId="4" fontId="21" fillId="27" borderId="0" applyNumberFormat="0" applyProtection="0">
      <alignment horizontal="left" vertical="center" indent="1"/>
    </xf>
    <xf numFmtId="4" fontId="21" fillId="24" borderId="0" applyNumberFormat="0" applyProtection="0">
      <alignment horizontal="left" vertical="center" indent="1"/>
    </xf>
    <xf numFmtId="0" fontId="22" fillId="28" borderId="7" applyNumberFormat="0" applyProtection="0">
      <alignment horizontal="left" vertical="center" indent="1"/>
    </xf>
    <xf numFmtId="0" fontId="23" fillId="28" borderId="7" applyNumberFormat="0" applyProtection="0">
      <alignment horizontal="left" vertical="top" indent="1"/>
    </xf>
    <xf numFmtId="0" fontId="22" fillId="24" borderId="7" applyNumberFormat="0" applyProtection="0">
      <alignment horizontal="left" vertical="center" indent="1"/>
    </xf>
    <xf numFmtId="0" fontId="23" fillId="24" borderId="7" applyNumberFormat="0" applyProtection="0">
      <alignment horizontal="left" vertical="top" indent="1"/>
    </xf>
    <xf numFmtId="0" fontId="22" fillId="30" borderId="7" applyNumberFormat="0" applyProtection="0">
      <alignment horizontal="left" vertical="center" indent="1"/>
    </xf>
    <xf numFmtId="0" fontId="23" fillId="30" borderId="7" applyNumberFormat="0" applyProtection="0">
      <alignment horizontal="left" vertical="top" indent="1"/>
    </xf>
    <xf numFmtId="0" fontId="24" fillId="31" borderId="7" applyNumberFormat="0" applyProtection="0">
      <alignment horizontal="left" vertical="center" indent="1"/>
    </xf>
    <xf numFmtId="0" fontId="23" fillId="31" borderId="7" applyNumberFormat="0" applyProtection="0">
      <alignment horizontal="left" vertical="top" indent="1"/>
    </xf>
    <xf numFmtId="4" fontId="19" fillId="32" borderId="7" applyNumberFormat="0" applyProtection="0">
      <alignment vertical="center"/>
    </xf>
    <xf numFmtId="4" fontId="25" fillId="32" borderId="7" applyNumberFormat="0" applyProtection="0">
      <alignment vertical="center"/>
    </xf>
    <xf numFmtId="4" fontId="19" fillId="32" borderId="7" applyNumberFormat="0" applyProtection="0">
      <alignment horizontal="left" vertical="center" indent="1"/>
    </xf>
    <xf numFmtId="0" fontId="19" fillId="32" borderId="7" applyNumberFormat="0" applyProtection="0">
      <alignment horizontal="left" vertical="top" indent="1"/>
    </xf>
    <xf numFmtId="4" fontId="26" fillId="27" borderId="7" applyNumberFormat="0" applyProtection="0">
      <alignment horizontal="right" vertical="center"/>
    </xf>
    <xf numFmtId="4" fontId="25" fillId="27" borderId="7" applyNumberFormat="0" applyProtection="0">
      <alignment horizontal="right" vertical="center"/>
    </xf>
    <xf numFmtId="4" fontId="19" fillId="29" borderId="7" applyNumberFormat="0" applyProtection="0">
      <alignment horizontal="left" vertical="center" indent="1"/>
    </xf>
    <xf numFmtId="0" fontId="16" fillId="24" borderId="7" applyNumberFormat="0" applyProtection="0">
      <alignment horizontal="center" vertical="top"/>
    </xf>
    <xf numFmtId="4" fontId="27" fillId="33" borderId="0" applyNumberFormat="0" applyProtection="0">
      <alignment horizontal="left" vertical="center" indent="1"/>
    </xf>
    <xf numFmtId="4" fontId="28" fillId="27" borderId="7" applyNumberFormat="0" applyProtection="0">
      <alignment horizontal="right" vertical="center"/>
    </xf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36" borderId="0" applyNumberFormat="0" applyBorder="0" applyAlignment="0" applyProtection="0"/>
    <xf numFmtId="0" fontId="32" fillId="37" borderId="11" applyNumberFormat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39" borderId="0" applyNumberFormat="0" applyBorder="0" applyAlignment="0" applyProtection="0"/>
    <xf numFmtId="0" fontId="38" fillId="40" borderId="0" applyNumberFormat="0" applyBorder="0" applyAlignment="0" applyProtection="0"/>
    <xf numFmtId="0" fontId="39" fillId="41" borderId="16" applyNumberFormat="0" applyAlignment="0" applyProtection="0"/>
    <xf numFmtId="0" fontId="40" fillId="37" borderId="16" applyNumberFormat="0" applyAlignment="0" applyProtection="0"/>
    <xf numFmtId="0" fontId="41" fillId="0" borderId="17" applyNumberFormat="0" applyFill="0" applyAlignment="0" applyProtection="0"/>
    <xf numFmtId="0" fontId="42" fillId="42" borderId="18" applyNumberFormat="0" applyAlignment="0" applyProtection="0"/>
    <xf numFmtId="0" fontId="46" fillId="0" borderId="0"/>
    <xf numFmtId="0" fontId="3" fillId="38" borderId="12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65" borderId="0" applyNumberFormat="0" applyBorder="0" applyAlignment="0" applyProtection="0"/>
    <xf numFmtId="0" fontId="45" fillId="66" borderId="0" applyNumberFormat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2" fillId="38" borderId="12" applyNumberFormat="0" applyFont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4" borderId="0" applyNumberFormat="0" applyBorder="0" applyAlignment="0" applyProtection="0"/>
    <xf numFmtId="0" fontId="2" fillId="65" borderId="0" applyNumberFormat="0" applyBorder="0" applyAlignment="0" applyProtection="0"/>
    <xf numFmtId="0" fontId="1" fillId="0" borderId="0"/>
    <xf numFmtId="164" fontId="75" fillId="0" borderId="0" applyFont="0" applyFill="0" applyBorder="0" applyAlignment="0" applyProtection="0"/>
  </cellStyleXfs>
  <cellXfs count="249">
    <xf numFmtId="0" fontId="0" fillId="0" borderId="0" xfId="0"/>
    <xf numFmtId="0" fontId="48" fillId="0" borderId="0" xfId="0" applyFont="1"/>
    <xf numFmtId="0" fontId="47" fillId="35" borderId="0" xfId="0" applyFont="1" applyFill="1"/>
    <xf numFmtId="165" fontId="47" fillId="35" borderId="0" xfId="0" applyNumberFormat="1" applyFont="1" applyFill="1"/>
    <xf numFmtId="0" fontId="47" fillId="0" borderId="0" xfId="0" applyFont="1"/>
    <xf numFmtId="0" fontId="47" fillId="35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48" fillId="0" borderId="10" xfId="0" applyFont="1" applyBorder="1" applyAlignment="1">
      <alignment horizontal="justify" vertical="center" wrapText="1"/>
    </xf>
    <xf numFmtId="0" fontId="48" fillId="0" borderId="0" xfId="0" applyFont="1" applyAlignment="1">
      <alignment vertical="center"/>
    </xf>
    <xf numFmtId="0" fontId="51" fillId="0" borderId="10" xfId="0" applyFont="1" applyBorder="1" applyAlignment="1">
      <alignment horizontal="justify" vertical="center" wrapText="1"/>
    </xf>
    <xf numFmtId="4" fontId="51" fillId="0" borderId="10" xfId="0" applyNumberFormat="1" applyFont="1" applyBorder="1" applyAlignment="1">
      <alignment horizontal="right" vertical="center" wrapText="1"/>
    </xf>
    <xf numFmtId="4" fontId="48" fillId="0" borderId="0" xfId="0" applyNumberFormat="1" applyFont="1" applyAlignment="1">
      <alignment vertical="center"/>
    </xf>
    <xf numFmtId="0" fontId="48" fillId="0" borderId="10" xfId="0" quotePrefix="1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4" fontId="51" fillId="0" borderId="0" xfId="0" applyNumberFormat="1" applyFont="1" applyAlignment="1">
      <alignment vertical="center"/>
    </xf>
    <xf numFmtId="0" fontId="48" fillId="0" borderId="0" xfId="0" applyFont="1" applyAlignment="1">
      <alignment horizontal="justify" vertical="center"/>
    </xf>
    <xf numFmtId="0" fontId="51" fillId="0" borderId="0" xfId="0" applyFont="1" applyAlignment="1">
      <alignment horizontal="justify" vertical="center"/>
    </xf>
    <xf numFmtId="0" fontId="48" fillId="0" borderId="10" xfId="0" applyFont="1" applyBorder="1" applyAlignment="1">
      <alignment horizontal="left" vertical="center" wrapText="1"/>
    </xf>
    <xf numFmtId="4" fontId="48" fillId="0" borderId="10" xfId="0" applyNumberFormat="1" applyFont="1" applyBorder="1" applyAlignment="1">
      <alignment horizontal="right" vertical="center" wrapText="1"/>
    </xf>
    <xf numFmtId="4" fontId="48" fillId="35" borderId="0" xfId="0" applyNumberFormat="1" applyFont="1" applyFill="1" applyAlignment="1">
      <alignment vertical="center"/>
    </xf>
    <xf numFmtId="0" fontId="51" fillId="0" borderId="0" xfId="0" applyFont="1" applyAlignment="1">
      <alignment horizontal="left" vertical="center" wrapText="1"/>
    </xf>
    <xf numFmtId="4" fontId="51" fillId="0" borderId="0" xfId="0" applyNumberFormat="1" applyFont="1" applyAlignment="1">
      <alignment horizontal="right" vertical="center" wrapText="1"/>
    </xf>
    <xf numFmtId="10" fontId="51" fillId="0" borderId="0" xfId="0" applyNumberFormat="1" applyFont="1" applyAlignment="1">
      <alignment horizontal="right" vertical="center" wrapText="1"/>
    </xf>
    <xf numFmtId="0" fontId="48" fillId="34" borderId="0" xfId="0" applyFont="1" applyFill="1"/>
    <xf numFmtId="165" fontId="48" fillId="0" borderId="0" xfId="0" applyNumberFormat="1" applyFont="1"/>
    <xf numFmtId="0" fontId="50" fillId="0" borderId="0" xfId="0" applyFont="1" applyAlignment="1">
      <alignment horizontal="justify" vertical="center"/>
    </xf>
    <xf numFmtId="4" fontId="47" fillId="0" borderId="0" xfId="0" applyNumberFormat="1" applyFont="1" applyAlignment="1">
      <alignment vertical="center"/>
    </xf>
    <xf numFmtId="0" fontId="52" fillId="0" borderId="0" xfId="0" applyFont="1" applyAlignment="1">
      <alignment vertical="center" wrapText="1"/>
    </xf>
    <xf numFmtId="165" fontId="52" fillId="35" borderId="0" xfId="0" applyNumberFormat="1" applyFont="1" applyFill="1"/>
    <xf numFmtId="0" fontId="52" fillId="0" borderId="0" xfId="0" applyFont="1"/>
    <xf numFmtId="0" fontId="52" fillId="35" borderId="0" xfId="0" applyFont="1" applyFill="1"/>
    <xf numFmtId="0" fontId="52" fillId="34" borderId="0" xfId="0" applyFont="1" applyFill="1"/>
    <xf numFmtId="0" fontId="52" fillId="35" borderId="0" xfId="0" quotePrefix="1" applyFont="1" applyFill="1" applyAlignment="1">
      <alignment horizontal="justify" vertical="center" wrapText="1"/>
    </xf>
    <xf numFmtId="165" fontId="52" fillId="0" borderId="0" xfId="0" applyNumberFormat="1" applyFont="1"/>
    <xf numFmtId="0" fontId="53" fillId="34" borderId="0" xfId="0" applyFont="1" applyFill="1"/>
    <xf numFmtId="0" fontId="52" fillId="0" borderId="0" xfId="0" applyFont="1" applyAlignment="1">
      <alignment horizontal="left" vertical="center" wrapText="1"/>
    </xf>
    <xf numFmtId="0" fontId="53" fillId="0" borderId="0" xfId="0" applyFont="1"/>
    <xf numFmtId="0" fontId="54" fillId="35" borderId="0" xfId="0" applyFont="1" applyFill="1" applyAlignment="1">
      <alignment horizontal="center" vertical="center"/>
    </xf>
    <xf numFmtId="0" fontId="53" fillId="0" borderId="0" xfId="0" applyFont="1" applyAlignment="1">
      <alignment horizontal="justify" vertical="center"/>
    </xf>
    <xf numFmtId="0" fontId="52" fillId="0" borderId="0" xfId="0" applyFont="1" applyAlignment="1">
      <alignment horizontal="justify"/>
    </xf>
    <xf numFmtId="0" fontId="47" fillId="0" borderId="0" xfId="0" applyFont="1" applyAlignment="1">
      <alignment horizontal="justify"/>
    </xf>
    <xf numFmtId="0" fontId="48" fillId="0" borderId="0" xfId="0" applyFont="1" applyAlignment="1">
      <alignment horizontal="left" vertical="center"/>
    </xf>
    <xf numFmtId="166" fontId="56" fillId="0" borderId="10" xfId="0" applyNumberFormat="1" applyFont="1" applyBorder="1" applyAlignment="1">
      <alignment horizontal="center" vertical="center" wrapText="1"/>
    </xf>
    <xf numFmtId="0" fontId="51" fillId="67" borderId="10" xfId="0" applyFont="1" applyFill="1" applyBorder="1" applyAlignment="1">
      <alignment horizontal="center" vertical="center" wrapText="1"/>
    </xf>
    <xf numFmtId="4" fontId="48" fillId="67" borderId="10" xfId="0" applyNumberFormat="1" applyFont="1" applyFill="1" applyBorder="1" applyAlignment="1">
      <alignment horizontal="right" vertical="center"/>
    </xf>
    <xf numFmtId="4" fontId="51" fillId="67" borderId="10" xfId="0" applyNumberFormat="1" applyFont="1" applyFill="1" applyBorder="1" applyAlignment="1">
      <alignment horizontal="right" vertical="center" wrapText="1"/>
    </xf>
    <xf numFmtId="4" fontId="48" fillId="67" borderId="0" xfId="0" applyNumberFormat="1" applyFont="1" applyFill="1" applyAlignment="1">
      <alignment vertical="center"/>
    </xf>
    <xf numFmtId="4" fontId="47" fillId="67" borderId="0" xfId="0" applyNumberFormat="1" applyFont="1" applyFill="1" applyAlignment="1">
      <alignment vertical="center"/>
    </xf>
    <xf numFmtId="4" fontId="48" fillId="67" borderId="10" xfId="0" applyNumberFormat="1" applyFont="1" applyFill="1" applyBorder="1" applyAlignment="1">
      <alignment horizontal="right" vertical="center" wrapText="1"/>
    </xf>
    <xf numFmtId="0" fontId="50" fillId="67" borderId="0" xfId="0" applyFont="1" applyFill="1" applyAlignment="1">
      <alignment horizontal="left" vertical="center" wrapText="1"/>
    </xf>
    <xf numFmtId="4" fontId="51" fillId="67" borderId="0" xfId="0" applyNumberFormat="1" applyFont="1" applyFill="1" applyAlignment="1">
      <alignment vertical="center"/>
    </xf>
    <xf numFmtId="0" fontId="57" fillId="0" borderId="0" xfId="0" applyFont="1"/>
    <xf numFmtId="0" fontId="5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left" vertical="center" wrapText="1"/>
    </xf>
    <xf numFmtId="0" fontId="60" fillId="68" borderId="10" xfId="0" applyFont="1" applyFill="1" applyBorder="1" applyAlignment="1">
      <alignment horizontal="left" vertical="center" wrapText="1"/>
    </xf>
    <xf numFmtId="0" fontId="23" fillId="68" borderId="10" xfId="0" applyFont="1" applyFill="1" applyBorder="1" applyAlignment="1">
      <alignment horizontal="left" vertical="center" wrapText="1"/>
    </xf>
    <xf numFmtId="0" fontId="23" fillId="68" borderId="20" xfId="0" applyFont="1" applyFill="1" applyBorder="1" applyAlignment="1">
      <alignment horizontal="left" vertical="center" wrapText="1"/>
    </xf>
    <xf numFmtId="0" fontId="60" fillId="68" borderId="10" xfId="0" applyFont="1" applyFill="1" applyBorder="1" applyAlignment="1">
      <alignment horizontal="left" vertical="center"/>
    </xf>
    <xf numFmtId="0" fontId="60" fillId="68" borderId="10" xfId="0" applyFont="1" applyFill="1" applyBorder="1" applyAlignment="1">
      <alignment vertical="center" wrapText="1"/>
    </xf>
    <xf numFmtId="0" fontId="23" fillId="68" borderId="10" xfId="0" applyFont="1" applyFill="1" applyBorder="1" applyAlignment="1">
      <alignment vertical="center" wrapText="1"/>
    </xf>
    <xf numFmtId="0" fontId="23" fillId="0" borderId="0" xfId="0" applyFont="1"/>
    <xf numFmtId="2" fontId="59" fillId="0" borderId="20" xfId="0" applyNumberFormat="1" applyFont="1" applyBorder="1" applyAlignment="1">
      <alignment horizontal="right" vertical="center" wrapText="1"/>
    </xf>
    <xf numFmtId="2" fontId="21" fillId="68" borderId="20" xfId="0" applyNumberFormat="1" applyFont="1" applyFill="1" applyBorder="1" applyAlignment="1">
      <alignment horizontal="right"/>
    </xf>
    <xf numFmtId="2" fontId="59" fillId="68" borderId="20" xfId="0" applyNumberFormat="1" applyFont="1" applyFill="1" applyBorder="1" applyAlignment="1">
      <alignment horizontal="right"/>
    </xf>
    <xf numFmtId="0" fontId="23" fillId="68" borderId="0" xfId="0" applyFont="1" applyFill="1" applyAlignment="1">
      <alignment horizontal="left" vertical="center" wrapText="1"/>
    </xf>
    <xf numFmtId="0" fontId="23" fillId="68" borderId="0" xfId="0" applyFont="1" applyFill="1" applyAlignment="1">
      <alignment vertical="center" wrapText="1"/>
    </xf>
    <xf numFmtId="2" fontId="21" fillId="68" borderId="0" xfId="0" applyNumberFormat="1" applyFont="1" applyFill="1" applyAlignment="1">
      <alignment horizontal="right"/>
    </xf>
    <xf numFmtId="0" fontId="59" fillId="0" borderId="0" xfId="0" applyFont="1" applyAlignment="1">
      <alignment horizontal="center" vertical="center" wrapText="1"/>
    </xf>
    <xf numFmtId="0" fontId="61" fillId="68" borderId="10" xfId="0" quotePrefix="1" applyFont="1" applyFill="1" applyBorder="1" applyAlignment="1">
      <alignment horizontal="left" vertical="center" wrapText="1"/>
    </xf>
    <xf numFmtId="0" fontId="0" fillId="69" borderId="0" xfId="0" applyFill="1"/>
    <xf numFmtId="0" fontId="59" fillId="68" borderId="20" xfId="0" applyFont="1" applyFill="1" applyBorder="1" applyAlignment="1">
      <alignment horizontal="center" vertical="center" wrapText="1"/>
    </xf>
    <xf numFmtId="0" fontId="59" fillId="68" borderId="10" xfId="0" applyFont="1" applyFill="1" applyBorder="1" applyAlignment="1">
      <alignment horizontal="center" vertical="center" wrapText="1"/>
    </xf>
    <xf numFmtId="4" fontId="48" fillId="0" borderId="10" xfId="0" applyNumberFormat="1" applyFont="1" applyBorder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52" fillId="0" borderId="0" xfId="0" quotePrefix="1" applyFont="1" applyAlignment="1">
      <alignment horizontal="justify" vertical="center" wrapText="1"/>
    </xf>
    <xf numFmtId="4" fontId="23" fillId="0" borderId="10" xfId="0" applyNumberFormat="1" applyFont="1" applyBorder="1" applyAlignment="1">
      <alignment horizontal="right" vertical="center"/>
    </xf>
    <xf numFmtId="4" fontId="60" fillId="0" borderId="10" xfId="0" applyNumberFormat="1" applyFont="1" applyBorder="1" applyAlignment="1">
      <alignment horizontal="right" vertical="center" wrapText="1"/>
    </xf>
    <xf numFmtId="0" fontId="62" fillId="0" borderId="0" xfId="0" applyFont="1"/>
    <xf numFmtId="0" fontId="63" fillId="0" borderId="0" xfId="0" applyFont="1"/>
    <xf numFmtId="0" fontId="64" fillId="0" borderId="21" xfId="0" applyFont="1" applyBorder="1" applyAlignment="1">
      <alignment horizontal="center" vertical="center" wrapText="1"/>
    </xf>
    <xf numFmtId="0" fontId="65" fillId="70" borderId="22" xfId="0" applyFont="1" applyFill="1" applyBorder="1" applyAlignment="1">
      <alignment horizontal="left" wrapText="1"/>
    </xf>
    <xf numFmtId="0" fontId="65" fillId="70" borderId="22" xfId="0" applyFont="1" applyFill="1" applyBorder="1" applyAlignment="1">
      <alignment wrapText="1"/>
    </xf>
    <xf numFmtId="0" fontId="66" fillId="70" borderId="22" xfId="0" applyFont="1" applyFill="1" applyBorder="1" applyAlignment="1">
      <alignment wrapText="1"/>
    </xf>
    <xf numFmtId="0" fontId="67" fillId="70" borderId="22" xfId="0" applyFont="1" applyFill="1" applyBorder="1" applyAlignment="1">
      <alignment wrapText="1"/>
    </xf>
    <xf numFmtId="0" fontId="65" fillId="71" borderId="22" xfId="0" applyFont="1" applyFill="1" applyBorder="1" applyAlignment="1">
      <alignment horizontal="left" wrapText="1"/>
    </xf>
    <xf numFmtId="4" fontId="65" fillId="71" borderId="22" xfId="0" applyNumberFormat="1" applyFont="1" applyFill="1" applyBorder="1" applyAlignment="1">
      <alignment horizontal="right" wrapText="1"/>
    </xf>
    <xf numFmtId="0" fontId="65" fillId="71" borderId="22" xfId="0" applyFont="1" applyFill="1" applyBorder="1" applyAlignment="1">
      <alignment horizontal="left" wrapText="1" indent="1"/>
    </xf>
    <xf numFmtId="0" fontId="68" fillId="0" borderId="0" xfId="0" applyFont="1"/>
    <xf numFmtId="0" fontId="65" fillId="71" borderId="22" xfId="0" applyFont="1" applyFill="1" applyBorder="1" applyAlignment="1">
      <alignment horizontal="left" wrapText="1" indent="2"/>
    </xf>
    <xf numFmtId="0" fontId="65" fillId="71" borderId="22" xfId="0" applyFont="1" applyFill="1" applyBorder="1" applyAlignment="1">
      <alignment wrapText="1"/>
    </xf>
    <xf numFmtId="0" fontId="69" fillId="71" borderId="22" xfId="0" applyFont="1" applyFill="1" applyBorder="1" applyAlignment="1">
      <alignment horizontal="left" wrapText="1" indent="4"/>
    </xf>
    <xf numFmtId="4" fontId="69" fillId="71" borderId="22" xfId="0" applyNumberFormat="1" applyFont="1" applyFill="1" applyBorder="1" applyAlignment="1">
      <alignment horizontal="right" wrapText="1"/>
    </xf>
    <xf numFmtId="0" fontId="69" fillId="71" borderId="22" xfId="0" applyFont="1" applyFill="1" applyBorder="1" applyAlignment="1">
      <alignment wrapText="1"/>
    </xf>
    <xf numFmtId="0" fontId="65" fillId="71" borderId="22" xfId="0" applyFont="1" applyFill="1" applyBorder="1" applyAlignment="1">
      <alignment horizontal="right" wrapText="1"/>
    </xf>
    <xf numFmtId="0" fontId="69" fillId="71" borderId="22" xfId="0" applyFont="1" applyFill="1" applyBorder="1" applyAlignment="1">
      <alignment horizontal="left" wrapText="1" indent="3"/>
    </xf>
    <xf numFmtId="0" fontId="69" fillId="71" borderId="22" xfId="0" applyFont="1" applyFill="1" applyBorder="1" applyAlignment="1">
      <alignment horizontal="right" wrapText="1"/>
    </xf>
    <xf numFmtId="4" fontId="69" fillId="71" borderId="22" xfId="0" applyNumberFormat="1" applyFont="1" applyFill="1" applyBorder="1" applyAlignment="1">
      <alignment wrapText="1"/>
    </xf>
    <xf numFmtId="0" fontId="62" fillId="0" borderId="0" xfId="0" applyFont="1" applyAlignment="1">
      <alignment horizontal="left" indent="1"/>
    </xf>
    <xf numFmtId="4" fontId="65" fillId="70" borderId="22" xfId="0" applyNumberFormat="1" applyFont="1" applyFill="1" applyBorder="1" applyAlignment="1">
      <alignment horizontal="right" wrapText="1"/>
    </xf>
    <xf numFmtId="0" fontId="69" fillId="71" borderId="22" xfId="0" applyFont="1" applyFill="1" applyBorder="1" applyAlignment="1">
      <alignment horizontal="left" wrapText="1" indent="2"/>
    </xf>
    <xf numFmtId="4" fontId="67" fillId="71" borderId="22" xfId="0" applyNumberFormat="1" applyFont="1" applyFill="1" applyBorder="1" applyAlignment="1">
      <alignment horizontal="right" wrapText="1"/>
    </xf>
    <xf numFmtId="4" fontId="66" fillId="71" borderId="22" xfId="0" applyNumberFormat="1" applyFont="1" applyFill="1" applyBorder="1" applyAlignment="1">
      <alignment horizontal="right" wrapText="1"/>
    </xf>
    <xf numFmtId="2" fontId="59" fillId="67" borderId="20" xfId="0" applyNumberFormat="1" applyFont="1" applyFill="1" applyBorder="1" applyAlignment="1">
      <alignment horizontal="right" vertical="center" wrapText="1"/>
    </xf>
    <xf numFmtId="2" fontId="21" fillId="67" borderId="20" xfId="0" applyNumberFormat="1" applyFont="1" applyFill="1" applyBorder="1" applyAlignment="1">
      <alignment horizontal="right"/>
    </xf>
    <xf numFmtId="2" fontId="59" fillId="67" borderId="20" xfId="0" applyNumberFormat="1" applyFont="1" applyFill="1" applyBorder="1" applyAlignment="1">
      <alignment horizontal="right"/>
    </xf>
    <xf numFmtId="167" fontId="61" fillId="0" borderId="0" xfId="0" applyNumberFormat="1" applyFont="1"/>
    <xf numFmtId="0" fontId="65" fillId="70" borderId="22" xfId="133" applyFont="1" applyFill="1" applyBorder="1" applyAlignment="1">
      <alignment horizontal="left" wrapText="1"/>
    </xf>
    <xf numFmtId="0" fontId="65" fillId="70" borderId="22" xfId="133" applyFont="1" applyFill="1" applyBorder="1" applyAlignment="1">
      <alignment wrapText="1"/>
    </xf>
    <xf numFmtId="167" fontId="67" fillId="70" borderId="22" xfId="133" applyNumberFormat="1" applyFont="1" applyFill="1" applyBorder="1" applyAlignment="1">
      <alignment wrapText="1"/>
    </xf>
    <xf numFmtId="167" fontId="70" fillId="70" borderId="22" xfId="133" applyNumberFormat="1" applyFont="1" applyFill="1" applyBorder="1" applyAlignment="1">
      <alignment wrapText="1"/>
    </xf>
    <xf numFmtId="0" fontId="65" fillId="71" borderId="22" xfId="133" applyFont="1" applyFill="1" applyBorder="1" applyAlignment="1">
      <alignment horizontal="left" wrapText="1" indent="2"/>
    </xf>
    <xf numFmtId="4" fontId="65" fillId="71" borderId="22" xfId="133" applyNumberFormat="1" applyFont="1" applyFill="1" applyBorder="1" applyAlignment="1">
      <alignment horizontal="right" wrapText="1"/>
    </xf>
    <xf numFmtId="4" fontId="69" fillId="71" borderId="22" xfId="133" applyNumberFormat="1" applyFont="1" applyFill="1" applyBorder="1" applyAlignment="1">
      <alignment horizontal="right" wrapText="1"/>
    </xf>
    <xf numFmtId="4" fontId="65" fillId="70" borderId="22" xfId="133" applyNumberFormat="1" applyFont="1" applyFill="1" applyBorder="1" applyAlignment="1">
      <alignment horizontal="right" wrapText="1"/>
    </xf>
    <xf numFmtId="0" fontId="65" fillId="0" borderId="21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67" borderId="10" xfId="0" applyFont="1" applyFill="1" applyBorder="1" applyAlignment="1">
      <alignment horizontal="center" vertical="center" wrapText="1"/>
    </xf>
    <xf numFmtId="166" fontId="61" fillId="0" borderId="10" xfId="0" applyNumberFormat="1" applyFont="1" applyBorder="1" applyAlignment="1">
      <alignment horizontal="center" vertical="center" wrapText="1"/>
    </xf>
    <xf numFmtId="0" fontId="59" fillId="0" borderId="10" xfId="0" applyFont="1" applyBorder="1" applyAlignment="1">
      <alignment horizontal="left" vertical="center" wrapText="1"/>
    </xf>
    <xf numFmtId="2" fontId="71" fillId="0" borderId="10" xfId="0" applyNumberFormat="1" applyFont="1" applyBorder="1" applyAlignment="1">
      <alignment horizontal="right" vertical="center" wrapText="1"/>
    </xf>
    <xf numFmtId="2" fontId="71" fillId="0" borderId="20" xfId="0" applyNumberFormat="1" applyFont="1" applyBorder="1" applyAlignment="1">
      <alignment horizontal="right" vertical="center" wrapText="1"/>
    </xf>
    <xf numFmtId="2" fontId="72" fillId="68" borderId="10" xfId="0" applyNumberFormat="1" applyFont="1" applyFill="1" applyBorder="1" applyAlignment="1">
      <alignment horizontal="right"/>
    </xf>
    <xf numFmtId="2" fontId="72" fillId="68" borderId="20" xfId="0" applyNumberFormat="1" applyFont="1" applyFill="1" applyBorder="1" applyAlignment="1">
      <alignment horizontal="right"/>
    </xf>
    <xf numFmtId="2" fontId="71" fillId="68" borderId="10" xfId="0" applyNumberFormat="1" applyFont="1" applyFill="1" applyBorder="1" applyAlignment="1">
      <alignment horizontal="right"/>
    </xf>
    <xf numFmtId="2" fontId="71" fillId="68" borderId="20" xfId="0" applyNumberFormat="1" applyFont="1" applyFill="1" applyBorder="1" applyAlignment="1">
      <alignment horizontal="right"/>
    </xf>
    <xf numFmtId="4" fontId="73" fillId="72" borderId="22" xfId="0" applyNumberFormat="1" applyFont="1" applyFill="1" applyBorder="1" applyAlignment="1">
      <alignment horizontal="right" wrapText="1"/>
    </xf>
    <xf numFmtId="4" fontId="65" fillId="73" borderId="22" xfId="0" applyNumberFormat="1" applyFont="1" applyFill="1" applyBorder="1" applyAlignment="1">
      <alignment horizontal="right" wrapText="1"/>
    </xf>
    <xf numFmtId="4" fontId="74" fillId="71" borderId="22" xfId="0" applyNumberFormat="1" applyFont="1" applyFill="1" applyBorder="1" applyAlignment="1">
      <alignment horizontal="right" wrapText="1"/>
    </xf>
    <xf numFmtId="0" fontId="74" fillId="71" borderId="22" xfId="0" applyFont="1" applyFill="1" applyBorder="1" applyAlignment="1">
      <alignment wrapText="1"/>
    </xf>
    <xf numFmtId="0" fontId="65" fillId="68" borderId="22" xfId="0" applyFont="1" applyFill="1" applyBorder="1" applyAlignment="1">
      <alignment horizontal="left" wrapText="1"/>
    </xf>
    <xf numFmtId="4" fontId="65" fillId="68" borderId="22" xfId="0" applyNumberFormat="1" applyFont="1" applyFill="1" applyBorder="1" applyAlignment="1">
      <alignment horizontal="right" wrapText="1"/>
    </xf>
    <xf numFmtId="0" fontId="62" fillId="68" borderId="0" xfId="0" applyFont="1" applyFill="1"/>
    <xf numFmtId="2" fontId="66" fillId="71" borderId="22" xfId="0" applyNumberFormat="1" applyFont="1" applyFill="1" applyBorder="1" applyAlignment="1">
      <alignment horizontal="right" wrapText="1"/>
    </xf>
    <xf numFmtId="2" fontId="67" fillId="71" borderId="22" xfId="0" applyNumberFormat="1" applyFont="1" applyFill="1" applyBorder="1" applyAlignment="1">
      <alignment horizontal="right" wrapText="1"/>
    </xf>
    <xf numFmtId="2" fontId="67" fillId="71" borderId="22" xfId="0" applyNumberFormat="1" applyFont="1" applyFill="1" applyBorder="1" applyAlignment="1">
      <alignment wrapText="1"/>
    </xf>
    <xf numFmtId="2" fontId="66" fillId="70" borderId="22" xfId="0" applyNumberFormat="1" applyFont="1" applyFill="1" applyBorder="1" applyAlignment="1">
      <alignment horizontal="right" wrapText="1"/>
    </xf>
    <xf numFmtId="2" fontId="67" fillId="70" borderId="22" xfId="0" applyNumberFormat="1" applyFont="1" applyFill="1" applyBorder="1" applyAlignment="1">
      <alignment horizontal="right" wrapText="1"/>
    </xf>
    <xf numFmtId="4" fontId="65" fillId="71" borderId="22" xfId="0" applyNumberFormat="1" applyFont="1" applyFill="1" applyBorder="1" applyAlignment="1">
      <alignment wrapText="1"/>
    </xf>
    <xf numFmtId="4" fontId="66" fillId="71" borderId="22" xfId="0" applyNumberFormat="1" applyFont="1" applyFill="1" applyBorder="1" applyAlignment="1">
      <alignment wrapText="1"/>
    </xf>
    <xf numFmtId="4" fontId="67" fillId="71" borderId="22" xfId="0" applyNumberFormat="1" applyFont="1" applyFill="1" applyBorder="1" applyAlignment="1">
      <alignment wrapText="1"/>
    </xf>
    <xf numFmtId="4" fontId="66" fillId="68" borderId="22" xfId="0" applyNumberFormat="1" applyFont="1" applyFill="1" applyBorder="1" applyAlignment="1">
      <alignment horizontal="right" wrapText="1"/>
    </xf>
    <xf numFmtId="4" fontId="66" fillId="70" borderId="22" xfId="0" applyNumberFormat="1" applyFont="1" applyFill="1" applyBorder="1" applyAlignment="1">
      <alignment horizontal="right" wrapText="1"/>
    </xf>
    <xf numFmtId="4" fontId="68" fillId="0" borderId="0" xfId="0" applyNumberFormat="1" applyFont="1"/>
    <xf numFmtId="4" fontId="76" fillId="0" borderId="0" xfId="0" applyNumberFormat="1" applyFont="1"/>
    <xf numFmtId="166" fontId="77" fillId="0" borderId="10" xfId="0" applyNumberFormat="1" applyFont="1" applyBorder="1" applyAlignment="1">
      <alignment horizontal="center" vertical="center" wrapText="1"/>
    </xf>
    <xf numFmtId="0" fontId="65" fillId="67" borderId="22" xfId="0" applyFont="1" applyFill="1" applyBorder="1" applyAlignment="1">
      <alignment wrapText="1"/>
    </xf>
    <xf numFmtId="4" fontId="65" fillId="67" borderId="22" xfId="0" applyNumberFormat="1" applyFont="1" applyFill="1" applyBorder="1" applyAlignment="1">
      <alignment horizontal="right" wrapText="1"/>
    </xf>
    <xf numFmtId="4" fontId="69" fillId="67" borderId="22" xfId="0" applyNumberFormat="1" applyFont="1" applyFill="1" applyBorder="1" applyAlignment="1">
      <alignment horizontal="right" wrapText="1"/>
    </xf>
    <xf numFmtId="4" fontId="69" fillId="67" borderId="22" xfId="0" applyNumberFormat="1" applyFont="1" applyFill="1" applyBorder="1" applyAlignment="1">
      <alignment wrapText="1"/>
    </xf>
    <xf numFmtId="4" fontId="65" fillId="67" borderId="22" xfId="0" applyNumberFormat="1" applyFont="1" applyFill="1" applyBorder="1" applyAlignment="1">
      <alignment wrapText="1"/>
    </xf>
    <xf numFmtId="4" fontId="68" fillId="67" borderId="0" xfId="0" applyNumberFormat="1" applyFont="1" applyFill="1"/>
    <xf numFmtId="2" fontId="63" fillId="0" borderId="0" xfId="0" applyNumberFormat="1" applyFont="1"/>
    <xf numFmtId="2" fontId="66" fillId="70" borderId="22" xfId="0" applyNumberFormat="1" applyFont="1" applyFill="1" applyBorder="1" applyAlignment="1">
      <alignment wrapText="1"/>
    </xf>
    <xf numFmtId="2" fontId="67" fillId="70" borderId="22" xfId="0" applyNumberFormat="1" applyFont="1" applyFill="1" applyBorder="1" applyAlignment="1">
      <alignment wrapText="1"/>
    </xf>
    <xf numFmtId="168" fontId="69" fillId="71" borderId="22" xfId="134" applyNumberFormat="1" applyFont="1" applyFill="1" applyBorder="1" applyAlignment="1">
      <alignment horizontal="right" wrapText="1"/>
    </xf>
    <xf numFmtId="168" fontId="69" fillId="71" borderId="22" xfId="134" applyNumberFormat="1" applyFont="1" applyFill="1" applyBorder="1" applyAlignment="1">
      <alignment wrapText="1"/>
    </xf>
    <xf numFmtId="168" fontId="65" fillId="70" borderId="22" xfId="134" applyNumberFormat="1" applyFont="1" applyFill="1" applyBorder="1" applyAlignment="1">
      <alignment horizontal="right" wrapText="1"/>
    </xf>
    <xf numFmtId="168" fontId="62" fillId="0" borderId="0" xfId="134" applyNumberFormat="1" applyFont="1"/>
    <xf numFmtId="168" fontId="65" fillId="70" borderId="22" xfId="134" applyNumberFormat="1" applyFont="1" applyFill="1" applyBorder="1" applyAlignment="1">
      <alignment wrapText="1"/>
    </xf>
    <xf numFmtId="168" fontId="59" fillId="0" borderId="20" xfId="134" applyNumberFormat="1" applyFont="1" applyBorder="1" applyAlignment="1">
      <alignment horizontal="right" vertical="center" wrapText="1"/>
    </xf>
    <xf numFmtId="168" fontId="21" fillId="68" borderId="20" xfId="134" applyNumberFormat="1" applyFont="1" applyFill="1" applyBorder="1" applyAlignment="1">
      <alignment horizontal="right"/>
    </xf>
    <xf numFmtId="168" fontId="23" fillId="68" borderId="20" xfId="134" applyNumberFormat="1" applyFont="1" applyFill="1" applyBorder="1" applyAlignment="1">
      <alignment horizontal="left" vertical="center" wrapText="1"/>
    </xf>
    <xf numFmtId="168" fontId="59" fillId="68" borderId="20" xfId="134" applyNumberFormat="1" applyFont="1" applyFill="1" applyBorder="1" applyAlignment="1">
      <alignment horizontal="right"/>
    </xf>
    <xf numFmtId="168" fontId="21" fillId="68" borderId="10" xfId="134" applyNumberFormat="1" applyFont="1" applyFill="1" applyBorder="1" applyAlignment="1">
      <alignment horizontal="right"/>
    </xf>
    <xf numFmtId="4" fontId="65" fillId="67" borderId="22" xfId="133" applyNumberFormat="1" applyFont="1" applyFill="1" applyBorder="1" applyAlignment="1">
      <alignment horizontal="right" wrapText="1"/>
    </xf>
    <xf numFmtId="4" fontId="69" fillId="67" borderId="22" xfId="133" applyNumberFormat="1" applyFont="1" applyFill="1" applyBorder="1" applyAlignment="1">
      <alignment horizontal="right" wrapText="1"/>
    </xf>
    <xf numFmtId="4" fontId="74" fillId="67" borderId="22" xfId="0" applyNumberFormat="1" applyFont="1" applyFill="1" applyBorder="1" applyAlignment="1">
      <alignment horizontal="right" wrapText="1"/>
    </xf>
    <xf numFmtId="4" fontId="74" fillId="74" borderId="22" xfId="0" applyNumberFormat="1" applyFont="1" applyFill="1" applyBorder="1" applyAlignment="1">
      <alignment horizontal="right" wrapText="1"/>
    </xf>
    <xf numFmtId="0" fontId="74" fillId="74" borderId="22" xfId="0" applyFont="1" applyFill="1" applyBorder="1" applyAlignment="1">
      <alignment wrapText="1"/>
    </xf>
    <xf numFmtId="164" fontId="65" fillId="71" borderId="22" xfId="134" applyFont="1" applyFill="1" applyBorder="1" applyAlignment="1">
      <alignment horizontal="right" wrapText="1"/>
    </xf>
    <xf numFmtId="164" fontId="63" fillId="0" borderId="0" xfId="134" applyFont="1" applyAlignment="1">
      <alignment horizontal="right"/>
    </xf>
    <xf numFmtId="164" fontId="78" fillId="72" borderId="22" xfId="134" applyFont="1" applyFill="1" applyBorder="1" applyAlignment="1">
      <alignment horizontal="right" wrapText="1"/>
    </xf>
    <xf numFmtId="164" fontId="66" fillId="73" borderId="22" xfId="134" applyFont="1" applyFill="1" applyBorder="1" applyAlignment="1">
      <alignment horizontal="right" wrapText="1"/>
    </xf>
    <xf numFmtId="164" fontId="67" fillId="71" borderId="22" xfId="134" applyFont="1" applyFill="1" applyBorder="1" applyAlignment="1">
      <alignment horizontal="right" wrapText="1"/>
    </xf>
    <xf numFmtId="164" fontId="79" fillId="74" borderId="22" xfId="134" applyFont="1" applyFill="1" applyBorder="1" applyAlignment="1">
      <alignment horizontal="right" wrapText="1"/>
    </xf>
    <xf numFmtId="164" fontId="79" fillId="71" borderId="22" xfId="134" applyFont="1" applyFill="1" applyBorder="1" applyAlignment="1">
      <alignment horizontal="right" wrapText="1"/>
    </xf>
    <xf numFmtId="164" fontId="66" fillId="71" borderId="22" xfId="134" applyFont="1" applyFill="1" applyBorder="1" applyAlignment="1">
      <alignment horizontal="right" wrapText="1"/>
    </xf>
    <xf numFmtId="164" fontId="61" fillId="0" borderId="10" xfId="134" applyFont="1" applyBorder="1" applyAlignment="1">
      <alignment horizontal="center" vertical="center" wrapText="1"/>
    </xf>
    <xf numFmtId="166" fontId="80" fillId="35" borderId="0" xfId="0" applyNumberFormat="1" applyFont="1" applyFill="1"/>
    <xf numFmtId="166" fontId="81" fillId="35" borderId="0" xfId="0" applyNumberFormat="1" applyFont="1" applyFill="1"/>
    <xf numFmtId="166" fontId="81" fillId="35" borderId="0" xfId="0" applyNumberFormat="1" applyFont="1" applyFill="1" applyAlignment="1">
      <alignment vertical="center"/>
    </xf>
    <xf numFmtId="2" fontId="82" fillId="0" borderId="10" xfId="0" applyNumberFormat="1" applyFont="1" applyBorder="1" applyAlignment="1">
      <alignment horizontal="right" vertical="center"/>
    </xf>
    <xf numFmtId="2" fontId="83" fillId="0" borderId="10" xfId="0" applyNumberFormat="1" applyFont="1" applyBorder="1" applyAlignment="1">
      <alignment horizontal="right" vertical="center"/>
    </xf>
    <xf numFmtId="166" fontId="82" fillId="0" borderId="0" xfId="0" applyNumberFormat="1" applyFont="1" applyAlignment="1">
      <alignment horizontal="right" vertical="center"/>
    </xf>
    <xf numFmtId="166" fontId="81" fillId="0" borderId="0" xfId="0" applyNumberFormat="1" applyFont="1" applyAlignment="1">
      <alignment horizontal="right" vertical="center"/>
    </xf>
    <xf numFmtId="166" fontId="82" fillId="0" borderId="10" xfId="0" applyNumberFormat="1" applyFont="1" applyBorder="1" applyAlignment="1">
      <alignment horizontal="right" vertical="center" wrapText="1"/>
    </xf>
    <xf numFmtId="166" fontId="83" fillId="0" borderId="10" xfId="0" applyNumberFormat="1" applyFont="1" applyBorder="1" applyAlignment="1">
      <alignment horizontal="right" vertical="center" wrapText="1"/>
    </xf>
    <xf numFmtId="166" fontId="82" fillId="35" borderId="0" xfId="0" applyNumberFormat="1" applyFont="1" applyFill="1" applyAlignment="1">
      <alignment horizontal="right" vertical="center"/>
    </xf>
    <xf numFmtId="166" fontId="84" fillId="0" borderId="0" xfId="0" applyNumberFormat="1" applyFont="1" applyAlignment="1">
      <alignment horizontal="right" vertical="center" wrapText="1"/>
    </xf>
    <xf numFmtId="166" fontId="83" fillId="0" borderId="0" xfId="0" applyNumberFormat="1" applyFont="1" applyAlignment="1">
      <alignment horizontal="right" vertical="center" wrapText="1"/>
    </xf>
    <xf numFmtId="166" fontId="85" fillId="35" borderId="0" xfId="0" applyNumberFormat="1" applyFont="1" applyFill="1" applyAlignment="1">
      <alignment horizontal="center" vertical="center"/>
    </xf>
    <xf numFmtId="166" fontId="80" fillId="35" borderId="0" xfId="0" quotePrefix="1" applyNumberFormat="1" applyFont="1" applyFill="1" applyAlignment="1">
      <alignment horizontal="justify" vertical="center" wrapText="1"/>
    </xf>
    <xf numFmtId="166" fontId="80" fillId="0" borderId="0" xfId="0" applyNumberFormat="1" applyFont="1"/>
    <xf numFmtId="166" fontId="82" fillId="0" borderId="0" xfId="0" applyNumberFormat="1" applyFont="1"/>
    <xf numFmtId="2" fontId="83" fillId="0" borderId="0" xfId="0" applyNumberFormat="1" applyFont="1" applyAlignment="1">
      <alignment horizontal="right" vertical="center"/>
    </xf>
    <xf numFmtId="4" fontId="51" fillId="67" borderId="10" xfId="0" applyNumberFormat="1" applyFont="1" applyFill="1" applyBorder="1" applyAlignment="1">
      <alignment horizontal="right" vertical="center"/>
    </xf>
    <xf numFmtId="164" fontId="23" fillId="67" borderId="10" xfId="134" applyFont="1" applyFill="1" applyBorder="1" applyAlignment="1">
      <alignment horizontal="right" wrapText="1"/>
    </xf>
    <xf numFmtId="0" fontId="69" fillId="67" borderId="22" xfId="0" applyFont="1" applyFill="1" applyBorder="1" applyAlignment="1">
      <alignment wrapText="1"/>
    </xf>
    <xf numFmtId="0" fontId="65" fillId="67" borderId="22" xfId="0" applyFont="1" applyFill="1" applyBorder="1" applyAlignment="1">
      <alignment horizontal="right" wrapText="1"/>
    </xf>
    <xf numFmtId="0" fontId="69" fillId="67" borderId="22" xfId="0" applyFont="1" applyFill="1" applyBorder="1" applyAlignment="1">
      <alignment horizontal="right" wrapText="1"/>
    </xf>
    <xf numFmtId="0" fontId="74" fillId="67" borderId="22" xfId="0" applyFont="1" applyFill="1" applyBorder="1" applyAlignment="1">
      <alignment wrapText="1"/>
    </xf>
    <xf numFmtId="0" fontId="62" fillId="0" borderId="26" xfId="0" applyFont="1" applyBorder="1"/>
    <xf numFmtId="164" fontId="63" fillId="0" borderId="0" xfId="134" applyFont="1" applyBorder="1" applyAlignment="1">
      <alignment horizontal="right"/>
    </xf>
    <xf numFmtId="164" fontId="63" fillId="0" borderId="27" xfId="134" applyFont="1" applyBorder="1" applyAlignment="1">
      <alignment horizontal="right"/>
    </xf>
    <xf numFmtId="0" fontId="59" fillId="68" borderId="28" xfId="0" applyFont="1" applyFill="1" applyBorder="1" applyAlignment="1">
      <alignment horizontal="center" vertical="center" wrapText="1"/>
    </xf>
    <xf numFmtId="164" fontId="61" fillId="0" borderId="29" xfId="134" applyFont="1" applyBorder="1" applyAlignment="1">
      <alignment horizontal="center" vertical="center" wrapText="1"/>
    </xf>
    <xf numFmtId="0" fontId="73" fillId="72" borderId="30" xfId="0" applyFont="1" applyFill="1" applyBorder="1" applyAlignment="1">
      <alignment horizontal="left" wrapText="1"/>
    </xf>
    <xf numFmtId="164" fontId="78" fillId="72" borderId="31" xfId="134" applyFont="1" applyFill="1" applyBorder="1" applyAlignment="1">
      <alignment horizontal="right" wrapText="1"/>
    </xf>
    <xf numFmtId="0" fontId="65" fillId="73" borderId="30" xfId="0" applyFont="1" applyFill="1" applyBorder="1" applyAlignment="1">
      <alignment horizontal="left" wrapText="1"/>
    </xf>
    <xf numFmtId="164" fontId="66" fillId="73" borderId="31" xfId="134" applyFont="1" applyFill="1" applyBorder="1" applyAlignment="1">
      <alignment horizontal="right" wrapText="1"/>
    </xf>
    <xf numFmtId="0" fontId="69" fillId="71" borderId="30" xfId="0" applyFont="1" applyFill="1" applyBorder="1" applyAlignment="1">
      <alignment horizontal="left" wrapText="1"/>
    </xf>
    <xf numFmtId="164" fontId="67" fillId="71" borderId="31" xfId="134" applyFont="1" applyFill="1" applyBorder="1" applyAlignment="1">
      <alignment horizontal="right" wrapText="1"/>
    </xf>
    <xf numFmtId="0" fontId="74" fillId="74" borderId="30" xfId="0" applyFont="1" applyFill="1" applyBorder="1" applyAlignment="1">
      <alignment horizontal="left" wrapText="1" indent="1"/>
    </xf>
    <xf numFmtId="164" fontId="79" fillId="74" borderId="31" xfId="134" applyFont="1" applyFill="1" applyBorder="1" applyAlignment="1">
      <alignment horizontal="right" wrapText="1"/>
    </xf>
    <xf numFmtId="0" fontId="74" fillId="71" borderId="30" xfId="0" applyFont="1" applyFill="1" applyBorder="1" applyAlignment="1">
      <alignment horizontal="left" wrapText="1" indent="1"/>
    </xf>
    <xf numFmtId="164" fontId="79" fillId="71" borderId="31" xfId="134" applyFont="1" applyFill="1" applyBorder="1" applyAlignment="1">
      <alignment horizontal="right" wrapText="1"/>
    </xf>
    <xf numFmtId="0" fontId="65" fillId="71" borderId="30" xfId="0" applyFont="1" applyFill="1" applyBorder="1" applyAlignment="1">
      <alignment horizontal="left" wrapText="1" indent="3"/>
    </xf>
    <xf numFmtId="164" fontId="66" fillId="71" borderId="31" xfId="134" applyFont="1" applyFill="1" applyBorder="1" applyAlignment="1">
      <alignment horizontal="right" wrapText="1"/>
    </xf>
    <xf numFmtId="0" fontId="65" fillId="71" borderId="30" xfId="0" applyFont="1" applyFill="1" applyBorder="1" applyAlignment="1">
      <alignment horizontal="left" wrapText="1" indent="4"/>
    </xf>
    <xf numFmtId="0" fontId="69" fillId="71" borderId="30" xfId="0" applyFont="1" applyFill="1" applyBorder="1" applyAlignment="1">
      <alignment horizontal="left" wrapText="1" indent="5"/>
    </xf>
    <xf numFmtId="0" fontId="69" fillId="71" borderId="32" xfId="0" applyFont="1" applyFill="1" applyBorder="1" applyAlignment="1">
      <alignment horizontal="left" wrapText="1" indent="5"/>
    </xf>
    <xf numFmtId="0" fontId="69" fillId="71" borderId="33" xfId="0" applyFont="1" applyFill="1" applyBorder="1" applyAlignment="1">
      <alignment wrapText="1"/>
    </xf>
    <xf numFmtId="4" fontId="69" fillId="67" borderId="33" xfId="0" applyNumberFormat="1" applyFont="1" applyFill="1" applyBorder="1" applyAlignment="1">
      <alignment horizontal="right" wrapText="1"/>
    </xf>
    <xf numFmtId="164" fontId="67" fillId="71" borderId="33" xfId="134" applyFont="1" applyFill="1" applyBorder="1" applyAlignment="1">
      <alignment horizontal="right" wrapText="1"/>
    </xf>
    <xf numFmtId="164" fontId="67" fillId="71" borderId="34" xfId="134" applyFont="1" applyFill="1" applyBorder="1" applyAlignment="1">
      <alignment horizontal="right" wrapText="1"/>
    </xf>
    <xf numFmtId="0" fontId="52" fillId="35" borderId="0" xfId="0" applyFont="1" applyFill="1" applyAlignment="1">
      <alignment horizontal="left" vertical="center" wrapText="1"/>
    </xf>
    <xf numFmtId="0" fontId="52" fillId="35" borderId="0" xfId="0" quotePrefix="1" applyFont="1" applyFill="1" applyAlignment="1">
      <alignment horizontal="justify" vertical="center" wrapText="1"/>
    </xf>
    <xf numFmtId="0" fontId="52" fillId="0" borderId="0" xfId="0" applyFont="1" applyAlignment="1">
      <alignment horizontal="justify" vertical="center" wrapText="1"/>
    </xf>
    <xf numFmtId="0" fontId="49" fillId="0" borderId="0" xfId="0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2" fillId="0" borderId="0" xfId="0" applyFont="1" applyAlignment="1">
      <alignment vertical="center" wrapText="1"/>
    </xf>
    <xf numFmtId="0" fontId="53" fillId="35" borderId="0" xfId="0" applyFont="1" applyFill="1" applyAlignment="1">
      <alignment horizontal="center" vertical="center"/>
    </xf>
    <xf numFmtId="0" fontId="53" fillId="35" borderId="0" xfId="0" applyFont="1" applyFill="1" applyAlignment="1">
      <alignment horizontal="center" vertical="center" wrapText="1"/>
    </xf>
    <xf numFmtId="0" fontId="53" fillId="35" borderId="0" xfId="0" quotePrefix="1" applyFont="1" applyFill="1" applyAlignment="1">
      <alignment horizontal="center" vertical="center" wrapText="1"/>
    </xf>
    <xf numFmtId="0" fontId="57" fillId="0" borderId="0" xfId="0" applyFont="1" applyAlignment="1">
      <alignment horizontal="center" vertical="top"/>
    </xf>
    <xf numFmtId="0" fontId="59" fillId="69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69" borderId="0" xfId="0" applyFont="1" applyFill="1" applyAlignment="1">
      <alignment horizontal="left" vertical="center" wrapText="1"/>
    </xf>
    <xf numFmtId="0" fontId="5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7" fillId="0" borderId="25" xfId="0" applyFont="1" applyBorder="1" applyAlignment="1">
      <alignment horizontal="center"/>
    </xf>
    <xf numFmtId="0" fontId="52" fillId="0" borderId="0" xfId="0" applyFont="1" applyAlignment="1">
      <alignment horizontal="left" vertical="center" wrapText="1"/>
    </xf>
  </cellXfs>
  <cellStyles count="135">
    <cellStyle name="20% - Accent1" xfId="1" xr:uid="{00000000-0005-0000-0000-000000000000}"/>
    <cellStyle name="20% - Accent1 2" xfId="95" xr:uid="{00000000-0005-0000-0000-000001000000}"/>
    <cellStyle name="20% - Accent1 3" xfId="121" xr:uid="{00000000-0005-0000-0000-000002000000}"/>
    <cellStyle name="20% - Accent2" xfId="2" xr:uid="{00000000-0005-0000-0000-000003000000}"/>
    <cellStyle name="20% - Accent2 2" xfId="99" xr:uid="{00000000-0005-0000-0000-000004000000}"/>
    <cellStyle name="20% - Accent2 3" xfId="123" xr:uid="{00000000-0005-0000-0000-000005000000}"/>
    <cellStyle name="20% - Accent3" xfId="3" xr:uid="{00000000-0005-0000-0000-000006000000}"/>
    <cellStyle name="20% - Accent3 2" xfId="103" xr:uid="{00000000-0005-0000-0000-000007000000}"/>
    <cellStyle name="20% - Accent3 3" xfId="125" xr:uid="{00000000-0005-0000-0000-000008000000}"/>
    <cellStyle name="20% - Accent4" xfId="4" xr:uid="{00000000-0005-0000-0000-000009000000}"/>
    <cellStyle name="20% - Accent4 2" xfId="107" xr:uid="{00000000-0005-0000-0000-00000A000000}"/>
    <cellStyle name="20% - Accent4 3" xfId="127" xr:uid="{00000000-0005-0000-0000-00000B000000}"/>
    <cellStyle name="20% - Accent5" xfId="5" xr:uid="{00000000-0005-0000-0000-00000C000000}"/>
    <cellStyle name="20% - Accent5 2" xfId="111" xr:uid="{00000000-0005-0000-0000-00000D000000}"/>
    <cellStyle name="20% - Accent5 3" xfId="129" xr:uid="{00000000-0005-0000-0000-00000E000000}"/>
    <cellStyle name="20% - Accent6" xfId="6" xr:uid="{00000000-0005-0000-0000-00000F000000}"/>
    <cellStyle name="20% - Accent6 2" xfId="115" xr:uid="{00000000-0005-0000-0000-000010000000}"/>
    <cellStyle name="20% - Accent6 3" xfId="131" xr:uid="{00000000-0005-0000-0000-000011000000}"/>
    <cellStyle name="40% - Accent1" xfId="7" xr:uid="{00000000-0005-0000-0000-000012000000}"/>
    <cellStyle name="40% - Accent1 2" xfId="96" xr:uid="{00000000-0005-0000-0000-000013000000}"/>
    <cellStyle name="40% - Accent1 3" xfId="122" xr:uid="{00000000-0005-0000-0000-000014000000}"/>
    <cellStyle name="40% - Accent2" xfId="8" xr:uid="{00000000-0005-0000-0000-000015000000}"/>
    <cellStyle name="40% - Accent2 2" xfId="100" xr:uid="{00000000-0005-0000-0000-000016000000}"/>
    <cellStyle name="40% - Accent2 3" xfId="124" xr:uid="{00000000-0005-0000-0000-000017000000}"/>
    <cellStyle name="40% - Accent3" xfId="9" xr:uid="{00000000-0005-0000-0000-000018000000}"/>
    <cellStyle name="40% - Accent3 2" xfId="104" xr:uid="{00000000-0005-0000-0000-000019000000}"/>
    <cellStyle name="40% - Accent3 3" xfId="126" xr:uid="{00000000-0005-0000-0000-00001A000000}"/>
    <cellStyle name="40% - Accent4" xfId="10" xr:uid="{00000000-0005-0000-0000-00001B000000}"/>
    <cellStyle name="40% - Accent4 2" xfId="108" xr:uid="{00000000-0005-0000-0000-00001C000000}"/>
    <cellStyle name="40% - Accent4 3" xfId="128" xr:uid="{00000000-0005-0000-0000-00001D000000}"/>
    <cellStyle name="40% - Accent5" xfId="11" xr:uid="{00000000-0005-0000-0000-00001E000000}"/>
    <cellStyle name="40% - Accent5 2" xfId="112" xr:uid="{00000000-0005-0000-0000-00001F000000}"/>
    <cellStyle name="40% - Accent5 3" xfId="130" xr:uid="{00000000-0005-0000-0000-000020000000}"/>
    <cellStyle name="40% - Accent6" xfId="12" xr:uid="{00000000-0005-0000-0000-000021000000}"/>
    <cellStyle name="40% - Accent6 2" xfId="116" xr:uid="{00000000-0005-0000-0000-000022000000}"/>
    <cellStyle name="40% - Accent6 3" xfId="132" xr:uid="{00000000-0005-0000-0000-000023000000}"/>
    <cellStyle name="60% - Accent1" xfId="13" xr:uid="{00000000-0005-0000-0000-000024000000}"/>
    <cellStyle name="60% - Accent1 2" xfId="97" xr:uid="{00000000-0005-0000-0000-000025000000}"/>
    <cellStyle name="60% - Accent2" xfId="14" xr:uid="{00000000-0005-0000-0000-000026000000}"/>
    <cellStyle name="60% - Accent2 2" xfId="101" xr:uid="{00000000-0005-0000-0000-000027000000}"/>
    <cellStyle name="60% - Accent3" xfId="15" xr:uid="{00000000-0005-0000-0000-000028000000}"/>
    <cellStyle name="60% - Accent3 2" xfId="105" xr:uid="{00000000-0005-0000-0000-000029000000}"/>
    <cellStyle name="60% - Accent4" xfId="16" xr:uid="{00000000-0005-0000-0000-00002A000000}"/>
    <cellStyle name="60% - Accent4 2" xfId="109" xr:uid="{00000000-0005-0000-0000-00002B000000}"/>
    <cellStyle name="60% - Accent5" xfId="17" xr:uid="{00000000-0005-0000-0000-00002C000000}"/>
    <cellStyle name="60% - Accent5 2" xfId="113" xr:uid="{00000000-0005-0000-0000-00002D000000}"/>
    <cellStyle name="60% - Accent6" xfId="18" xr:uid="{00000000-0005-0000-0000-00002E000000}"/>
    <cellStyle name="60% - Accent6 2" xfId="117" xr:uid="{00000000-0005-0000-0000-00002F000000}"/>
    <cellStyle name="Accent1" xfId="19" xr:uid="{00000000-0005-0000-0000-000030000000}"/>
    <cellStyle name="Accent1 2" xfId="94" xr:uid="{00000000-0005-0000-0000-000031000000}"/>
    <cellStyle name="Accent2" xfId="20" xr:uid="{00000000-0005-0000-0000-000032000000}"/>
    <cellStyle name="Accent2 2" xfId="98" xr:uid="{00000000-0005-0000-0000-000033000000}"/>
    <cellStyle name="Accent3" xfId="21" xr:uid="{00000000-0005-0000-0000-000034000000}"/>
    <cellStyle name="Accent3 2" xfId="102" xr:uid="{00000000-0005-0000-0000-000035000000}"/>
    <cellStyle name="Accent4" xfId="22" xr:uid="{00000000-0005-0000-0000-000036000000}"/>
    <cellStyle name="Accent4 2" xfId="106" xr:uid="{00000000-0005-0000-0000-000037000000}"/>
    <cellStyle name="Accent5" xfId="23" xr:uid="{00000000-0005-0000-0000-000038000000}"/>
    <cellStyle name="Accent5 2" xfId="110" xr:uid="{00000000-0005-0000-0000-000039000000}"/>
    <cellStyle name="Accent6" xfId="24" xr:uid="{00000000-0005-0000-0000-00003A000000}"/>
    <cellStyle name="Accent6 2" xfId="114" xr:uid="{00000000-0005-0000-0000-00003B000000}"/>
    <cellStyle name="Bad" xfId="25" xr:uid="{00000000-0005-0000-0000-00003C000000}"/>
    <cellStyle name="Bad 2" xfId="84" xr:uid="{00000000-0005-0000-0000-00003D000000}"/>
    <cellStyle name="Calculation" xfId="26" xr:uid="{00000000-0005-0000-0000-00003E000000}"/>
    <cellStyle name="Calculation 2" xfId="87" xr:uid="{00000000-0005-0000-0000-00003F000000}"/>
    <cellStyle name="Check Cell" xfId="27" xr:uid="{00000000-0005-0000-0000-000040000000}"/>
    <cellStyle name="Check Cell 2" xfId="89" xr:uid="{00000000-0005-0000-0000-000041000000}"/>
    <cellStyle name="Dobro" xfId="76" builtinId="26" customBuiltin="1"/>
    <cellStyle name="Explanatory Text" xfId="28" xr:uid="{00000000-0005-0000-0000-000043000000}"/>
    <cellStyle name="Explanatory Text 2" xfId="92" xr:uid="{00000000-0005-0000-0000-000044000000}"/>
    <cellStyle name="Heading 1" xfId="29" xr:uid="{00000000-0005-0000-0000-000046000000}"/>
    <cellStyle name="Heading 1 2" xfId="80" xr:uid="{00000000-0005-0000-0000-000047000000}"/>
    <cellStyle name="Heading 2" xfId="30" xr:uid="{00000000-0005-0000-0000-000048000000}"/>
    <cellStyle name="Heading 2 2" xfId="81" xr:uid="{00000000-0005-0000-0000-000049000000}"/>
    <cellStyle name="Heading 3" xfId="31" xr:uid="{00000000-0005-0000-0000-00004A000000}"/>
    <cellStyle name="Heading 3 2" xfId="82" xr:uid="{00000000-0005-0000-0000-00004B000000}"/>
    <cellStyle name="Heading 4" xfId="32" xr:uid="{00000000-0005-0000-0000-00004C000000}"/>
    <cellStyle name="Heading 4 2" xfId="83" xr:uid="{00000000-0005-0000-0000-00004D000000}"/>
    <cellStyle name="Input" xfId="33" xr:uid="{00000000-0005-0000-0000-00004E000000}"/>
    <cellStyle name="Input 2" xfId="86" xr:uid="{00000000-0005-0000-0000-00004F000000}"/>
    <cellStyle name="Izlaz" xfId="77" builtinId="21" customBuiltin="1"/>
    <cellStyle name="Linked Cell" xfId="34" xr:uid="{00000000-0005-0000-0000-000050000000}"/>
    <cellStyle name="Linked Cell 2" xfId="88" xr:uid="{00000000-0005-0000-0000-000051000000}"/>
    <cellStyle name="Naslov" xfId="75" builtinId="15" customBuiltin="1"/>
    <cellStyle name="Neutral" xfId="35" xr:uid="{00000000-0005-0000-0000-000052000000}"/>
    <cellStyle name="Neutral 2" xfId="85" xr:uid="{00000000-0005-0000-0000-000053000000}"/>
    <cellStyle name="Normal 2" xfId="79" xr:uid="{00000000-0005-0000-0000-000055000000}"/>
    <cellStyle name="Normal 3" xfId="90" xr:uid="{00000000-0005-0000-0000-000056000000}"/>
    <cellStyle name="Normal 4" xfId="118" xr:uid="{00000000-0005-0000-0000-000057000000}"/>
    <cellStyle name="Normalno" xfId="0" builtinId="0"/>
    <cellStyle name="Normalno 2" xfId="133" xr:uid="{00000000-0005-0000-0000-000058000000}"/>
    <cellStyle name="Note 2" xfId="91" xr:uid="{00000000-0005-0000-0000-000059000000}"/>
    <cellStyle name="Note 3" xfId="120" xr:uid="{00000000-0005-0000-0000-00005A000000}"/>
    <cellStyle name="SAPBEXaggData" xfId="36" xr:uid="{00000000-0005-0000-0000-00005C000000}"/>
    <cellStyle name="SAPBEXaggDataEmph" xfId="37" xr:uid="{00000000-0005-0000-0000-00005D000000}"/>
    <cellStyle name="SAPBEXaggItem" xfId="38" xr:uid="{00000000-0005-0000-0000-00005E000000}"/>
    <cellStyle name="SAPBEXaggItemX" xfId="39" xr:uid="{00000000-0005-0000-0000-00005F000000}"/>
    <cellStyle name="SAPBEXchaText" xfId="40" xr:uid="{00000000-0005-0000-0000-000060000000}"/>
    <cellStyle name="SAPBEXexcBad7" xfId="41" xr:uid="{00000000-0005-0000-0000-000061000000}"/>
    <cellStyle name="SAPBEXexcBad8" xfId="42" xr:uid="{00000000-0005-0000-0000-000062000000}"/>
    <cellStyle name="SAPBEXexcBad9" xfId="43" xr:uid="{00000000-0005-0000-0000-000063000000}"/>
    <cellStyle name="SAPBEXexcCritical4" xfId="44" xr:uid="{00000000-0005-0000-0000-000064000000}"/>
    <cellStyle name="SAPBEXexcCritical5" xfId="45" xr:uid="{00000000-0005-0000-0000-000065000000}"/>
    <cellStyle name="SAPBEXexcCritical6" xfId="46" xr:uid="{00000000-0005-0000-0000-000066000000}"/>
    <cellStyle name="SAPBEXexcGood1" xfId="47" xr:uid="{00000000-0005-0000-0000-000067000000}"/>
    <cellStyle name="SAPBEXexcGood2" xfId="48" xr:uid="{00000000-0005-0000-0000-000068000000}"/>
    <cellStyle name="SAPBEXexcGood3" xfId="49" xr:uid="{00000000-0005-0000-0000-000069000000}"/>
    <cellStyle name="SAPBEXfilterDrill" xfId="50" xr:uid="{00000000-0005-0000-0000-00006A000000}"/>
    <cellStyle name="SAPBEXfilterItem" xfId="51" xr:uid="{00000000-0005-0000-0000-00006B000000}"/>
    <cellStyle name="SAPBEXfilterText" xfId="52" xr:uid="{00000000-0005-0000-0000-00006C000000}"/>
    <cellStyle name="SAPBEXformats" xfId="53" xr:uid="{00000000-0005-0000-0000-00006D000000}"/>
    <cellStyle name="SAPBEXheaderItem" xfId="54" xr:uid="{00000000-0005-0000-0000-00006E000000}"/>
    <cellStyle name="SAPBEXheaderText" xfId="55" xr:uid="{00000000-0005-0000-0000-00006F000000}"/>
    <cellStyle name="SAPBEXHLevel0" xfId="56" xr:uid="{00000000-0005-0000-0000-000070000000}"/>
    <cellStyle name="SAPBEXHLevel0X" xfId="57" xr:uid="{00000000-0005-0000-0000-000071000000}"/>
    <cellStyle name="SAPBEXHLevel1" xfId="58" xr:uid="{00000000-0005-0000-0000-000072000000}"/>
    <cellStyle name="SAPBEXHLevel1X" xfId="59" xr:uid="{00000000-0005-0000-0000-000073000000}"/>
    <cellStyle name="SAPBEXHLevel2" xfId="60" xr:uid="{00000000-0005-0000-0000-000074000000}"/>
    <cellStyle name="SAPBEXHLevel2X" xfId="61" xr:uid="{00000000-0005-0000-0000-000075000000}"/>
    <cellStyle name="SAPBEXHLevel3" xfId="62" xr:uid="{00000000-0005-0000-0000-000076000000}"/>
    <cellStyle name="SAPBEXHLevel3X" xfId="63" xr:uid="{00000000-0005-0000-0000-000077000000}"/>
    <cellStyle name="SAPBEXresData" xfId="64" xr:uid="{00000000-0005-0000-0000-000078000000}"/>
    <cellStyle name="SAPBEXresDataEmph" xfId="65" xr:uid="{00000000-0005-0000-0000-000079000000}"/>
    <cellStyle name="SAPBEXresItem" xfId="66" xr:uid="{00000000-0005-0000-0000-00007A000000}"/>
    <cellStyle name="SAPBEXresItemX" xfId="67" xr:uid="{00000000-0005-0000-0000-00007B000000}"/>
    <cellStyle name="SAPBEXstdData" xfId="68" xr:uid="{00000000-0005-0000-0000-00007C000000}"/>
    <cellStyle name="SAPBEXstdDataEmph" xfId="69" xr:uid="{00000000-0005-0000-0000-00007D000000}"/>
    <cellStyle name="SAPBEXstdItem" xfId="70" xr:uid="{00000000-0005-0000-0000-00007E000000}"/>
    <cellStyle name="SAPBEXstdItemX" xfId="71" xr:uid="{00000000-0005-0000-0000-00007F000000}"/>
    <cellStyle name="SAPBEXtitle" xfId="72" xr:uid="{00000000-0005-0000-0000-000080000000}"/>
    <cellStyle name="SAPBEXundefined" xfId="73" xr:uid="{00000000-0005-0000-0000-000081000000}"/>
    <cellStyle name="Tekst upozorenja" xfId="78" builtinId="11" customBuiltin="1"/>
    <cellStyle name="Title 2" xfId="119" xr:uid="{00000000-0005-0000-0000-000083000000}"/>
    <cellStyle name="Total" xfId="74" xr:uid="{00000000-0005-0000-0000-000084000000}"/>
    <cellStyle name="Total 2" xfId="93" xr:uid="{00000000-0005-0000-0000-000085000000}"/>
    <cellStyle name="Zarez" xfId="13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1"/>
  <sheetViews>
    <sheetView view="pageBreakPreview" zoomScaleNormal="100" zoomScaleSheetLayoutView="100" workbookViewId="0">
      <selection activeCell="D36" sqref="D36"/>
    </sheetView>
  </sheetViews>
  <sheetFormatPr defaultColWidth="9.109375" defaultRowHeight="14.4" x14ac:dyDescent="0.3"/>
  <cols>
    <col min="1" max="1" width="42.21875" style="1" customWidth="1"/>
    <col min="2" max="2" width="14.5546875" style="1" customWidth="1"/>
    <col min="3" max="3" width="16" style="1" customWidth="1"/>
    <col min="4" max="4" width="15.6640625" style="1" customWidth="1"/>
    <col min="5" max="5" width="14.6640625" style="1" customWidth="1"/>
    <col min="6" max="6" width="13.5546875" style="197" customWidth="1"/>
    <col min="7" max="7" width="12.21875" style="197" customWidth="1"/>
    <col min="8" max="8" width="21.21875" style="1" customWidth="1"/>
    <col min="9" max="9" width="9.77734375" style="1" bestFit="1" customWidth="1"/>
    <col min="10" max="25" width="9.109375" style="1"/>
    <col min="26" max="16384" width="9.109375" style="25"/>
  </cols>
  <sheetData>
    <row r="1" spans="1:9" s="29" customFormat="1" ht="48" customHeight="1" x14ac:dyDescent="0.25">
      <c r="A1" s="231" t="s">
        <v>15</v>
      </c>
      <c r="B1" s="231"/>
      <c r="C1" s="231"/>
      <c r="D1" s="231"/>
      <c r="E1" s="231"/>
      <c r="F1" s="231"/>
      <c r="G1" s="231"/>
    </row>
    <row r="2" spans="1:9" s="31" customFormat="1" ht="30.75" customHeight="1" x14ac:dyDescent="0.35">
      <c r="A2" s="232" t="s">
        <v>37</v>
      </c>
      <c r="B2" s="232"/>
      <c r="C2" s="232"/>
      <c r="D2" s="232"/>
      <c r="E2" s="232"/>
      <c r="F2" s="232"/>
      <c r="G2" s="232"/>
    </row>
    <row r="3" spans="1:9" s="31" customFormat="1" ht="15" customHeight="1" x14ac:dyDescent="0.35">
      <c r="A3" s="40" t="s">
        <v>0</v>
      </c>
      <c r="C3" s="32"/>
      <c r="D3" s="32"/>
      <c r="E3" s="32"/>
      <c r="F3" s="182"/>
      <c r="G3" s="182"/>
    </row>
    <row r="4" spans="1:9" s="31" customFormat="1" ht="10.95" customHeight="1" x14ac:dyDescent="0.35">
      <c r="A4" s="41"/>
      <c r="C4" s="32"/>
      <c r="D4" s="32"/>
      <c r="E4" s="32"/>
      <c r="F4" s="182"/>
      <c r="G4" s="182"/>
    </row>
    <row r="5" spans="1:9" s="31" customFormat="1" ht="17.399999999999999" x14ac:dyDescent="0.35">
      <c r="A5" s="229" t="s">
        <v>33</v>
      </c>
      <c r="B5" s="229"/>
      <c r="C5" s="229"/>
      <c r="D5" s="229"/>
      <c r="E5" s="229"/>
      <c r="F5" s="229"/>
      <c r="G5" s="229"/>
    </row>
    <row r="6" spans="1:9" s="4" customFormat="1" ht="12" customHeight="1" x14ac:dyDescent="0.3">
      <c r="A6" s="42"/>
      <c r="C6" s="2"/>
      <c r="D6" s="2"/>
      <c r="E6" s="2"/>
      <c r="F6" s="183"/>
      <c r="G6" s="183"/>
    </row>
    <row r="7" spans="1:9" s="6" customFormat="1" ht="15.6" x14ac:dyDescent="0.25">
      <c r="A7" s="27" t="s">
        <v>1</v>
      </c>
      <c r="C7" s="5"/>
      <c r="D7" s="5"/>
      <c r="E7" s="174" t="s">
        <v>178</v>
      </c>
      <c r="F7" s="184"/>
      <c r="G7" s="184"/>
    </row>
    <row r="8" spans="1:9" s="8" customFormat="1" ht="65.55" customHeight="1" x14ac:dyDescent="0.25">
      <c r="A8" s="7" t="s">
        <v>2</v>
      </c>
      <c r="B8" s="7" t="s">
        <v>30</v>
      </c>
      <c r="C8" s="7" t="s">
        <v>34</v>
      </c>
      <c r="D8" s="7" t="s">
        <v>35</v>
      </c>
      <c r="E8" s="45" t="s">
        <v>36</v>
      </c>
      <c r="F8" s="148" t="s">
        <v>31</v>
      </c>
      <c r="G8" s="148" t="s">
        <v>32</v>
      </c>
    </row>
    <row r="9" spans="1:9" s="10" customFormat="1" ht="21" customHeight="1" x14ac:dyDescent="0.25">
      <c r="A9" s="9" t="s">
        <v>3</v>
      </c>
      <c r="B9" s="76">
        <f>+'opci PR'!B5</f>
        <v>4060695.73</v>
      </c>
      <c r="C9" s="79">
        <f>+'opci PR'!C5</f>
        <v>6091938</v>
      </c>
      <c r="D9" s="79">
        <v>6743691.7699999996</v>
      </c>
      <c r="E9" s="46">
        <f>+'opci PR'!E5</f>
        <v>4768598.26</v>
      </c>
      <c r="F9" s="136">
        <f>+(E9/B9)*100</f>
        <v>117.43303554536453</v>
      </c>
      <c r="G9" s="136">
        <f>+(E9/D9)*100</f>
        <v>70.711984216324879</v>
      </c>
      <c r="H9" s="13"/>
      <c r="I9" s="13"/>
    </row>
    <row r="10" spans="1:9" s="10" customFormat="1" ht="21" customHeight="1" x14ac:dyDescent="0.25">
      <c r="A10" s="9" t="s">
        <v>4</v>
      </c>
      <c r="B10" s="76">
        <f>+'opci PR'!B25</f>
        <v>0</v>
      </c>
      <c r="C10" s="76">
        <f>+'opci PR'!C25</f>
        <v>5000</v>
      </c>
      <c r="D10" s="76">
        <f>+'opci PR'!D25</f>
        <v>7000</v>
      </c>
      <c r="E10" s="46">
        <f>+'opci PR'!E25</f>
        <v>3800</v>
      </c>
      <c r="F10" s="185"/>
      <c r="G10" s="185">
        <f t="shared" ref="G10:G15" si="0">+(E10/D10)*100</f>
        <v>54.285714285714285</v>
      </c>
      <c r="H10" s="13"/>
      <c r="I10" s="13"/>
    </row>
    <row r="11" spans="1:9" s="8" customFormat="1" ht="21" customHeight="1" x14ac:dyDescent="0.25">
      <c r="A11" s="11" t="s">
        <v>5</v>
      </c>
      <c r="B11" s="12">
        <f>+B9+B10</f>
        <v>4060695.73</v>
      </c>
      <c r="C11" s="12">
        <f t="shared" ref="C11:E11" si="1">+C9+C10</f>
        <v>6096938</v>
      </c>
      <c r="D11" s="12">
        <f t="shared" si="1"/>
        <v>6750691.7699999996</v>
      </c>
      <c r="E11" s="199">
        <f t="shared" si="1"/>
        <v>4772398.26</v>
      </c>
      <c r="F11" s="186">
        <f t="shared" ref="F11:F15" si="2">+(E11/B11)*100</f>
        <v>117.52661556841146</v>
      </c>
      <c r="G11" s="186">
        <f t="shared" si="0"/>
        <v>70.694951311634242</v>
      </c>
      <c r="H11" s="13"/>
      <c r="I11" s="13"/>
    </row>
    <row r="12" spans="1:9" s="10" customFormat="1" ht="21" customHeight="1" x14ac:dyDescent="0.25">
      <c r="A12" s="9" t="s">
        <v>6</v>
      </c>
      <c r="B12" s="76">
        <f>+'opci PR'!B31</f>
        <v>3894640.21</v>
      </c>
      <c r="C12" s="76">
        <f>+'opci PR'!C31</f>
        <v>4095637</v>
      </c>
      <c r="D12" s="76">
        <f>+'opci PR'!D31</f>
        <v>4744267.7699999996</v>
      </c>
      <c r="E12" s="46">
        <f>+'opci PR'!E31</f>
        <v>4716301.79</v>
      </c>
      <c r="F12" s="185">
        <f t="shared" si="2"/>
        <v>121.0972396857167</v>
      </c>
      <c r="G12" s="185">
        <f t="shared" si="0"/>
        <v>99.410531164011445</v>
      </c>
      <c r="H12" s="13"/>
      <c r="I12" s="13"/>
    </row>
    <row r="13" spans="1:9" s="10" customFormat="1" ht="21" customHeight="1" x14ac:dyDescent="0.25">
      <c r="A13" s="14" t="s">
        <v>7</v>
      </c>
      <c r="B13" s="76">
        <f>+'opci PR'!B74</f>
        <v>198113.75</v>
      </c>
      <c r="C13" s="76">
        <f>+'opci PR'!C74</f>
        <v>2096301</v>
      </c>
      <c r="D13" s="76">
        <f>+'opci PR'!D74</f>
        <v>2110513.5</v>
      </c>
      <c r="E13" s="46">
        <f>+'opci PR'!E74</f>
        <v>63913.1</v>
      </c>
      <c r="F13" s="185">
        <f t="shared" si="2"/>
        <v>32.260809762068511</v>
      </c>
      <c r="G13" s="185">
        <f t="shared" si="0"/>
        <v>3.0283198851843403</v>
      </c>
      <c r="H13" s="13"/>
      <c r="I13" s="13"/>
    </row>
    <row r="14" spans="1:9" s="8" customFormat="1" ht="21" customHeight="1" x14ac:dyDescent="0.25">
      <c r="A14" s="15" t="s">
        <v>8</v>
      </c>
      <c r="B14" s="12">
        <f>+B12+B13</f>
        <v>4092753.96</v>
      </c>
      <c r="C14" s="12">
        <f t="shared" ref="C14:E14" si="3">+C12+C13</f>
        <v>6191938</v>
      </c>
      <c r="D14" s="12">
        <f t="shared" si="3"/>
        <v>6854781.2699999996</v>
      </c>
      <c r="E14" s="199">
        <f t="shared" si="3"/>
        <v>4780214.8899999997</v>
      </c>
      <c r="F14" s="186">
        <f t="shared" si="2"/>
        <v>116.79702559007481</v>
      </c>
      <c r="G14" s="186">
        <f t="shared" si="0"/>
        <v>69.735483915739877</v>
      </c>
      <c r="H14" s="13"/>
      <c r="I14" s="13"/>
    </row>
    <row r="15" spans="1:9" s="8" customFormat="1" ht="21" customHeight="1" x14ac:dyDescent="0.25">
      <c r="A15" s="11" t="s">
        <v>9</v>
      </c>
      <c r="B15" s="12">
        <f>B11-B14</f>
        <v>-32058.229999999981</v>
      </c>
      <c r="C15" s="12">
        <f t="shared" ref="C15:E15" si="4">C11-C14</f>
        <v>-95000</v>
      </c>
      <c r="D15" s="12">
        <f t="shared" si="4"/>
        <v>-104089.5</v>
      </c>
      <c r="E15" s="199">
        <f t="shared" si="4"/>
        <v>-7816.6299999998882</v>
      </c>
      <c r="F15" s="186">
        <f t="shared" si="2"/>
        <v>24.382600037493937</v>
      </c>
      <c r="G15" s="186">
        <f t="shared" si="0"/>
        <v>7.5095278582372753</v>
      </c>
      <c r="H15" s="13"/>
      <c r="I15" s="13"/>
    </row>
    <row r="16" spans="1:9" s="10" customFormat="1" x14ac:dyDescent="0.25">
      <c r="A16" s="17"/>
      <c r="B16" s="13"/>
      <c r="C16" s="13"/>
      <c r="D16" s="13"/>
      <c r="E16" s="48"/>
      <c r="F16" s="187"/>
      <c r="G16" s="187"/>
      <c r="H16" s="13"/>
    </row>
    <row r="17" spans="1:25" s="6" customFormat="1" ht="15.6" x14ac:dyDescent="0.25">
      <c r="A17" s="27" t="s">
        <v>11</v>
      </c>
      <c r="B17" s="28"/>
      <c r="C17" s="28"/>
      <c r="D17" s="28"/>
      <c r="E17" s="49"/>
      <c r="F17" s="188"/>
      <c r="G17" s="188"/>
      <c r="H17" s="13"/>
    </row>
    <row r="18" spans="1:25" s="10" customFormat="1" ht="33.6" customHeight="1" x14ac:dyDescent="0.25">
      <c r="A18" s="19" t="s">
        <v>12</v>
      </c>
      <c r="B18" s="20">
        <v>0</v>
      </c>
      <c r="C18" s="20">
        <v>0</v>
      </c>
      <c r="D18" s="20">
        <v>0</v>
      </c>
      <c r="E18" s="50">
        <v>0</v>
      </c>
      <c r="F18" s="189"/>
      <c r="G18" s="189"/>
      <c r="H18" s="13"/>
    </row>
    <row r="19" spans="1:25" s="10" customFormat="1" ht="43.2" customHeight="1" x14ac:dyDescent="0.25">
      <c r="A19" s="19" t="s">
        <v>13</v>
      </c>
      <c r="B19" s="20">
        <v>0</v>
      </c>
      <c r="C19" s="20">
        <v>0</v>
      </c>
      <c r="D19" s="20">
        <v>0</v>
      </c>
      <c r="E19" s="50">
        <v>0</v>
      </c>
      <c r="F19" s="189"/>
      <c r="G19" s="189"/>
      <c r="H19" s="13"/>
    </row>
    <row r="20" spans="1:25" s="8" customFormat="1" ht="15" customHeight="1" x14ac:dyDescent="0.25">
      <c r="A20" s="15" t="s">
        <v>14</v>
      </c>
      <c r="B20" s="12">
        <f>B18-B19</f>
        <v>0</v>
      </c>
      <c r="C20" s="12">
        <f>C18-C19</f>
        <v>0</v>
      </c>
      <c r="D20" s="12">
        <f>D18-D19</f>
        <v>0</v>
      </c>
      <c r="E20" s="47">
        <f>E18-E19</f>
        <v>0</v>
      </c>
      <c r="F20" s="190" t="s">
        <v>10</v>
      </c>
      <c r="G20" s="190" t="s">
        <v>10</v>
      </c>
      <c r="H20" s="13"/>
    </row>
    <row r="21" spans="1:25" s="10" customFormat="1" ht="15" customHeight="1" x14ac:dyDescent="0.25">
      <c r="A21" s="43"/>
      <c r="B21" s="13"/>
      <c r="C21" s="21"/>
      <c r="D21" s="21"/>
      <c r="E21" s="48"/>
      <c r="F21" s="191"/>
      <c r="G21" s="191"/>
      <c r="H21" s="13"/>
    </row>
    <row r="22" spans="1:25" s="6" customFormat="1" ht="15.6" x14ac:dyDescent="0.25">
      <c r="A22" s="233" t="s">
        <v>18</v>
      </c>
      <c r="B22" s="233"/>
      <c r="C22" s="233"/>
      <c r="D22" s="233"/>
      <c r="E22" s="51"/>
      <c r="F22" s="192"/>
      <c r="G22" s="192"/>
      <c r="H22" s="13"/>
    </row>
    <row r="23" spans="1:25" s="8" customFormat="1" ht="32.700000000000003" customHeight="1" x14ac:dyDescent="0.25">
      <c r="A23" s="15" t="s">
        <v>16</v>
      </c>
      <c r="B23" s="12">
        <v>136147.72999999998</v>
      </c>
      <c r="C23" s="80">
        <v>95000</v>
      </c>
      <c r="D23" s="80">
        <f>-D15</f>
        <v>104089.5</v>
      </c>
      <c r="E23" s="47">
        <f>+D23</f>
        <v>104089.5</v>
      </c>
      <c r="F23" s="186">
        <f t="shared" ref="F23" si="5">+(E23/B23)*100</f>
        <v>76.453349607812044</v>
      </c>
      <c r="G23" s="186">
        <f t="shared" ref="G23" si="6">+(E23/D23)*100</f>
        <v>100</v>
      </c>
      <c r="H23" s="13"/>
    </row>
    <row r="24" spans="1:25" s="10" customFormat="1" ht="19.95" customHeight="1" x14ac:dyDescent="0.25">
      <c r="A24" s="18"/>
      <c r="B24" s="16"/>
      <c r="C24" s="8"/>
      <c r="D24" s="16"/>
      <c r="E24" s="52"/>
      <c r="F24" s="198"/>
      <c r="G24" s="198"/>
      <c r="H24" s="13"/>
    </row>
    <row r="25" spans="1:25" s="8" customFormat="1" ht="33.75" customHeight="1" x14ac:dyDescent="0.25">
      <c r="A25" s="15" t="s">
        <v>17</v>
      </c>
      <c r="B25" s="12">
        <f>B15+B20+B23</f>
        <v>104089.5</v>
      </c>
      <c r="C25" s="12">
        <f>C15+C20+C23</f>
        <v>0</v>
      </c>
      <c r="D25" s="12">
        <f>D15+D20+D23</f>
        <v>0</v>
      </c>
      <c r="E25" s="47">
        <f>E15+E20+E23</f>
        <v>96272.870000000112</v>
      </c>
      <c r="F25" s="186">
        <f t="shared" ref="F25" si="7">+(E25/B25)*100</f>
        <v>92.490472141762723</v>
      </c>
      <c r="G25" s="186"/>
      <c r="H25" s="13"/>
    </row>
    <row r="26" spans="1:25" s="8" customFormat="1" ht="7.5" customHeight="1" x14ac:dyDescent="0.25">
      <c r="A26" s="22"/>
      <c r="B26" s="23"/>
      <c r="C26" s="23"/>
      <c r="D26" s="23"/>
      <c r="E26" s="23"/>
      <c r="F26" s="193"/>
      <c r="G26" s="193"/>
    </row>
    <row r="27" spans="1:25" s="33" customFormat="1" ht="52.2" customHeight="1" x14ac:dyDescent="0.35">
      <c r="A27" s="234" t="s">
        <v>38</v>
      </c>
      <c r="B27" s="234"/>
      <c r="C27" s="234"/>
      <c r="D27" s="234"/>
      <c r="E27" s="234"/>
      <c r="F27" s="234"/>
      <c r="G27" s="23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33" customFormat="1" ht="19.5" customHeight="1" x14ac:dyDescent="0.35">
      <c r="A28" s="229" t="s">
        <v>39</v>
      </c>
      <c r="B28" s="230"/>
      <c r="C28" s="230"/>
      <c r="D28" s="230"/>
      <c r="E28" s="230"/>
      <c r="F28" s="230"/>
      <c r="G28" s="2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33" customFormat="1" ht="9" customHeight="1" x14ac:dyDescent="0.35">
      <c r="A29" s="31"/>
      <c r="B29" s="31"/>
      <c r="C29" s="32"/>
      <c r="D29" s="32"/>
      <c r="E29" s="32"/>
      <c r="F29" s="182"/>
      <c r="G29" s="18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33" customFormat="1" ht="9.75" customHeight="1" x14ac:dyDescent="0.35">
      <c r="A30" s="31"/>
      <c r="B30" s="31"/>
      <c r="C30" s="32"/>
      <c r="D30" s="32"/>
      <c r="E30" s="32"/>
      <c r="F30" s="182"/>
      <c r="G30" s="182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33" customFormat="1" ht="14.25" customHeight="1" x14ac:dyDescent="0.35">
      <c r="A31" s="235"/>
      <c r="B31" s="235"/>
      <c r="C31" s="235"/>
      <c r="D31" s="235"/>
      <c r="E31" s="235"/>
      <c r="F31" s="235"/>
      <c r="G31" s="235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33" customFormat="1" ht="7.5" customHeight="1" x14ac:dyDescent="0.35">
      <c r="A32" s="31"/>
      <c r="B32" s="77"/>
      <c r="C32" s="39"/>
      <c r="D32" s="39"/>
      <c r="E32" s="39"/>
      <c r="F32" s="194"/>
      <c r="G32" s="19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33" customFormat="1" ht="17.25" customHeight="1" x14ac:dyDescent="0.35">
      <c r="A33" s="229"/>
      <c r="B33" s="230"/>
      <c r="C33" s="230"/>
      <c r="D33" s="230"/>
      <c r="E33" s="230"/>
      <c r="F33" s="230"/>
      <c r="G33" s="2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33" customFormat="1" ht="9" customHeight="1" x14ac:dyDescent="0.35">
      <c r="A34" s="37"/>
      <c r="B34" s="78"/>
      <c r="C34" s="34"/>
      <c r="D34" s="34"/>
      <c r="E34" s="34"/>
      <c r="F34" s="195"/>
      <c r="G34" s="195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s="33" customFormat="1" ht="17.399999999999999" x14ac:dyDescent="0.35">
      <c r="A35" s="31"/>
      <c r="B35" s="31"/>
      <c r="C35" s="31"/>
      <c r="D35" s="31"/>
      <c r="E35" s="31"/>
      <c r="F35" s="196"/>
      <c r="G35" s="196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36" customFormat="1" ht="17.399999999999999" x14ac:dyDescent="0.35">
      <c r="A36" s="31"/>
      <c r="B36" s="31"/>
      <c r="C36" s="31"/>
      <c r="D36" s="31"/>
      <c r="E36" s="31"/>
      <c r="F36" s="196"/>
      <c r="G36" s="19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s="36" customFormat="1" ht="17.399999999999999" x14ac:dyDescent="0.35">
      <c r="A37" s="31"/>
      <c r="B37" s="31"/>
      <c r="C37" s="31"/>
      <c r="D37" s="31"/>
      <c r="E37" s="31"/>
      <c r="F37" s="196"/>
      <c r="G37" s="19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s="36" customFormat="1" ht="10.5" customHeight="1" x14ac:dyDescent="0.35">
      <c r="A38" s="31"/>
      <c r="B38" s="31"/>
      <c r="C38" s="31"/>
      <c r="D38" s="31"/>
      <c r="E38" s="31"/>
      <c r="F38" s="196"/>
      <c r="G38" s="196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ht="17.399999999999999" x14ac:dyDescent="0.3">
      <c r="A39" s="236"/>
      <c r="B39" s="237"/>
      <c r="C39" s="237"/>
      <c r="D39" s="237"/>
      <c r="E39" s="237"/>
      <c r="F39" s="237"/>
      <c r="G39" s="237"/>
    </row>
    <row r="40" spans="1:25" ht="17.399999999999999" x14ac:dyDescent="0.3">
      <c r="A40" s="236"/>
      <c r="B40" s="237"/>
      <c r="C40" s="237"/>
      <c r="D40" s="237"/>
      <c r="E40" s="237"/>
      <c r="F40" s="237"/>
      <c r="G40" s="237"/>
    </row>
    <row r="41" spans="1:25" ht="17.399999999999999" x14ac:dyDescent="0.3">
      <c r="A41" s="236"/>
      <c r="B41" s="237"/>
      <c r="C41" s="237"/>
      <c r="D41" s="237"/>
      <c r="E41" s="237"/>
      <c r="F41" s="237"/>
      <c r="G41" s="237"/>
    </row>
  </sheetData>
  <mergeCells count="11">
    <mergeCell ref="A31:G31"/>
    <mergeCell ref="A33:G33"/>
    <mergeCell ref="A39:G39"/>
    <mergeCell ref="A40:G40"/>
    <mergeCell ref="A41:G41"/>
    <mergeCell ref="A28:G28"/>
    <mergeCell ref="A1:G1"/>
    <mergeCell ref="A2:G2"/>
    <mergeCell ref="A5:G5"/>
    <mergeCell ref="A22:D22"/>
    <mergeCell ref="A27:G2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view="pageBreakPreview" zoomScale="60" zoomScaleNormal="100" workbookViewId="0">
      <selection activeCell="J8" sqref="J8"/>
    </sheetView>
  </sheetViews>
  <sheetFormatPr defaultColWidth="8.77734375" defaultRowHeight="13.2" x14ac:dyDescent="0.25"/>
  <cols>
    <col min="1" max="1" width="51.6640625" style="81" customWidth="1"/>
    <col min="2" max="2" width="17" style="81" customWidth="1"/>
    <col min="3" max="3" width="17.21875" style="81" customWidth="1"/>
    <col min="4" max="4" width="13.77734375" style="81" customWidth="1"/>
    <col min="5" max="5" width="15.109375" style="81" customWidth="1"/>
    <col min="6" max="6" width="12.77734375" style="82" customWidth="1"/>
    <col min="7" max="7" width="12.5546875" style="82" customWidth="1"/>
    <col min="8" max="16384" width="8.77734375" style="81"/>
  </cols>
  <sheetData>
    <row r="1" spans="1:7" ht="56.25" customHeight="1" x14ac:dyDescent="0.25">
      <c r="A1" s="238" t="s">
        <v>120</v>
      </c>
      <c r="B1" s="238"/>
      <c r="C1" s="238"/>
      <c r="D1" s="238"/>
      <c r="E1" s="238"/>
      <c r="F1" s="238"/>
      <c r="G1" s="238"/>
    </row>
    <row r="2" spans="1:7" s="64" customFormat="1" ht="24" customHeight="1" x14ac:dyDescent="0.25">
      <c r="A2" s="239" t="s">
        <v>1</v>
      </c>
      <c r="B2" s="239"/>
      <c r="C2" s="239"/>
      <c r="D2" s="239"/>
      <c r="E2" s="239"/>
      <c r="F2" s="239"/>
      <c r="G2" s="239"/>
    </row>
    <row r="3" spans="1:7" ht="13.8" thickBot="1" x14ac:dyDescent="0.3">
      <c r="G3" s="174" t="s">
        <v>178</v>
      </c>
    </row>
    <row r="4" spans="1:7" ht="55.5" customHeight="1" thickBot="1" x14ac:dyDescent="0.3">
      <c r="A4" s="83" t="s">
        <v>27</v>
      </c>
      <c r="B4" s="7" t="s">
        <v>30</v>
      </c>
      <c r="C4" s="7" t="s">
        <v>34</v>
      </c>
      <c r="D4" s="7" t="s">
        <v>35</v>
      </c>
      <c r="E4" s="45" t="s">
        <v>36</v>
      </c>
      <c r="F4" s="148" t="s">
        <v>31</v>
      </c>
      <c r="G4" s="148" t="s">
        <v>32</v>
      </c>
    </row>
    <row r="5" spans="1:7" ht="27" customHeight="1" x14ac:dyDescent="0.25">
      <c r="A5" s="88" t="s">
        <v>42</v>
      </c>
      <c r="B5" s="89">
        <v>4060695.73</v>
      </c>
      <c r="C5" s="89">
        <f>SUM(C6:C21)</f>
        <v>6091938</v>
      </c>
      <c r="D5" s="89">
        <v>6743691.7699999996</v>
      </c>
      <c r="E5" s="150">
        <v>4768598.26</v>
      </c>
      <c r="F5" s="105">
        <f>+(E5/B5)*100</f>
        <v>117.43303554536453</v>
      </c>
      <c r="G5" s="105">
        <f>+(E5/D5)*100</f>
        <v>70.711984216324879</v>
      </c>
    </row>
    <row r="6" spans="1:7" s="91" customFormat="1" ht="26.4" x14ac:dyDescent="0.25">
      <c r="A6" s="90" t="s">
        <v>43</v>
      </c>
      <c r="B6" s="89">
        <v>6435.45</v>
      </c>
      <c r="C6" s="89">
        <v>2700</v>
      </c>
      <c r="D6" s="89">
        <v>5400</v>
      </c>
      <c r="E6" s="150">
        <v>5400</v>
      </c>
      <c r="F6" s="105">
        <f t="shared" ref="F6:F70" si="0">+(E6/B6)*100</f>
        <v>83.910216068806378</v>
      </c>
      <c r="G6" s="105">
        <f t="shared" ref="G6:G68" si="1">+(E6/D6)*100</f>
        <v>100</v>
      </c>
    </row>
    <row r="7" spans="1:7" s="91" customFormat="1" ht="26.4" x14ac:dyDescent="0.25">
      <c r="A7" s="92" t="s">
        <v>44</v>
      </c>
      <c r="B7" s="89">
        <v>6435.45</v>
      </c>
      <c r="C7" s="141"/>
      <c r="D7" s="141"/>
      <c r="E7" s="150">
        <v>5400</v>
      </c>
      <c r="F7" s="105">
        <f t="shared" si="0"/>
        <v>83.910216068806378</v>
      </c>
      <c r="G7" s="105"/>
    </row>
    <row r="8" spans="1:7" ht="26.4" x14ac:dyDescent="0.25">
      <c r="A8" s="94" t="s">
        <v>45</v>
      </c>
      <c r="B8" s="95">
        <v>6435.45</v>
      </c>
      <c r="C8" s="100"/>
      <c r="D8" s="100"/>
      <c r="E8" s="151">
        <v>5400</v>
      </c>
      <c r="F8" s="104">
        <f t="shared" si="0"/>
        <v>83.910216068806378</v>
      </c>
      <c r="G8" s="104"/>
    </row>
    <row r="9" spans="1:7" s="91" customFormat="1" x14ac:dyDescent="0.25">
      <c r="A9" s="90" t="s">
        <v>46</v>
      </c>
      <c r="B9" s="89">
        <v>246.61</v>
      </c>
      <c r="C9" s="89">
        <v>210</v>
      </c>
      <c r="D9" s="89">
        <v>240</v>
      </c>
      <c r="E9" s="150">
        <v>276</v>
      </c>
      <c r="F9" s="105">
        <f t="shared" si="0"/>
        <v>111.91760269251043</v>
      </c>
      <c r="G9" s="105">
        <f t="shared" si="1"/>
        <v>114.99999999999999</v>
      </c>
    </row>
    <row r="10" spans="1:7" s="91" customFormat="1" x14ac:dyDescent="0.25">
      <c r="A10" s="92" t="s">
        <v>47</v>
      </c>
      <c r="B10" s="89">
        <v>246.61</v>
      </c>
      <c r="C10" s="141"/>
      <c r="D10" s="141"/>
      <c r="E10" s="150">
        <v>276</v>
      </c>
      <c r="F10" s="105">
        <f t="shared" si="0"/>
        <v>111.91760269251043</v>
      </c>
      <c r="G10" s="105"/>
    </row>
    <row r="11" spans="1:7" ht="26.4" x14ac:dyDescent="0.25">
      <c r="A11" s="98" t="s">
        <v>48</v>
      </c>
      <c r="B11" s="95">
        <v>171.65</v>
      </c>
      <c r="C11" s="100"/>
      <c r="D11" s="100"/>
      <c r="E11" s="151">
        <v>211.37</v>
      </c>
      <c r="F11" s="104">
        <f t="shared" si="0"/>
        <v>123.14011069035828</v>
      </c>
      <c r="G11" s="104"/>
    </row>
    <row r="12" spans="1:7" x14ac:dyDescent="0.25">
      <c r="A12" s="98" t="s">
        <v>49</v>
      </c>
      <c r="B12" s="95">
        <v>74.959999999999994</v>
      </c>
      <c r="C12" s="100"/>
      <c r="D12" s="100"/>
      <c r="E12" s="151">
        <v>64.63</v>
      </c>
      <c r="F12" s="104">
        <f t="shared" si="0"/>
        <v>86.219316969050169</v>
      </c>
      <c r="G12" s="104"/>
    </row>
    <row r="13" spans="1:7" s="91" customFormat="1" ht="26.4" x14ac:dyDescent="0.25">
      <c r="A13" s="90" t="s">
        <v>50</v>
      </c>
      <c r="B13" s="89">
        <v>3036818.98</v>
      </c>
      <c r="C13" s="89">
        <v>3120000</v>
      </c>
      <c r="D13" s="89">
        <v>3221640</v>
      </c>
      <c r="E13" s="150">
        <v>3235487.96</v>
      </c>
      <c r="F13" s="105">
        <f t="shared" si="0"/>
        <v>106.54200929684654</v>
      </c>
      <c r="G13" s="105">
        <f t="shared" si="1"/>
        <v>100.4298419438547</v>
      </c>
    </row>
    <row r="14" spans="1:7" s="91" customFormat="1" x14ac:dyDescent="0.25">
      <c r="A14" s="92" t="s">
        <v>51</v>
      </c>
      <c r="B14" s="89">
        <v>3036818.98</v>
      </c>
      <c r="C14" s="141"/>
      <c r="D14" s="141"/>
      <c r="E14" s="150">
        <v>3235487.96</v>
      </c>
      <c r="F14" s="105">
        <f t="shared" si="0"/>
        <v>106.54200929684654</v>
      </c>
      <c r="G14" s="105"/>
    </row>
    <row r="15" spans="1:7" s="101" customFormat="1" x14ac:dyDescent="0.25">
      <c r="A15" s="98" t="s">
        <v>52</v>
      </c>
      <c r="B15" s="100">
        <v>3036818.98</v>
      </c>
      <c r="C15" s="100"/>
      <c r="D15" s="100"/>
      <c r="E15" s="152">
        <v>3235487.96</v>
      </c>
      <c r="F15" s="143">
        <f t="shared" si="0"/>
        <v>106.54200929684654</v>
      </c>
      <c r="G15" s="143"/>
    </row>
    <row r="16" spans="1:7" s="91" customFormat="1" ht="39.6" x14ac:dyDescent="0.25">
      <c r="A16" s="90" t="s">
        <v>53</v>
      </c>
      <c r="B16" s="89">
        <v>26375.58</v>
      </c>
      <c r="C16" s="89">
        <v>16130</v>
      </c>
      <c r="D16" s="89">
        <v>17000</v>
      </c>
      <c r="E16" s="150">
        <v>16494.89</v>
      </c>
      <c r="F16" s="105">
        <f t="shared" si="0"/>
        <v>62.538492044535133</v>
      </c>
      <c r="G16" s="105">
        <f t="shared" si="1"/>
        <v>97.028764705882352</v>
      </c>
    </row>
    <row r="17" spans="1:7" s="91" customFormat="1" ht="26.4" x14ac:dyDescent="0.25">
      <c r="A17" s="92" t="s">
        <v>54</v>
      </c>
      <c r="B17" s="89">
        <v>16993.29</v>
      </c>
      <c r="C17" s="141"/>
      <c r="D17" s="141"/>
      <c r="E17" s="150">
        <v>15364</v>
      </c>
      <c r="F17" s="105">
        <f t="shared" si="0"/>
        <v>90.412156798359817</v>
      </c>
      <c r="G17" s="105"/>
    </row>
    <row r="18" spans="1:7" x14ac:dyDescent="0.25">
      <c r="A18" s="98" t="s">
        <v>55</v>
      </c>
      <c r="B18" s="95">
        <v>16993.29</v>
      </c>
      <c r="C18" s="100"/>
      <c r="D18" s="100"/>
      <c r="E18" s="151">
        <v>15364</v>
      </c>
      <c r="F18" s="104">
        <f t="shared" si="0"/>
        <v>90.412156798359817</v>
      </c>
      <c r="G18" s="104"/>
    </row>
    <row r="19" spans="1:7" s="91" customFormat="1" ht="39.6" x14ac:dyDescent="0.25">
      <c r="A19" s="92" t="s">
        <v>56</v>
      </c>
      <c r="B19" s="89">
        <v>9382.2900000000009</v>
      </c>
      <c r="C19" s="141"/>
      <c r="D19" s="141"/>
      <c r="E19" s="150">
        <v>1130.8900000000001</v>
      </c>
      <c r="F19" s="105">
        <f t="shared" si="0"/>
        <v>12.053453900913317</v>
      </c>
      <c r="G19" s="105"/>
    </row>
    <row r="20" spans="1:7" x14ac:dyDescent="0.25">
      <c r="A20" s="98" t="s">
        <v>57</v>
      </c>
      <c r="B20" s="95">
        <v>9382.2900000000009</v>
      </c>
      <c r="C20" s="100"/>
      <c r="D20" s="100"/>
      <c r="E20" s="151">
        <v>1130.8900000000001</v>
      </c>
      <c r="F20" s="104">
        <f t="shared" si="0"/>
        <v>12.053453900913317</v>
      </c>
      <c r="G20" s="104"/>
    </row>
    <row r="21" spans="1:7" s="91" customFormat="1" ht="26.4" x14ac:dyDescent="0.25">
      <c r="A21" s="90" t="s">
        <v>58</v>
      </c>
      <c r="B21" s="89">
        <v>990819.11</v>
      </c>
      <c r="C21" s="89">
        <v>2952898</v>
      </c>
      <c r="D21" s="89">
        <v>3499411.77</v>
      </c>
      <c r="E21" s="150">
        <v>1510939.41</v>
      </c>
      <c r="F21" s="105">
        <f t="shared" si="0"/>
        <v>152.49397137687421</v>
      </c>
      <c r="G21" s="105">
        <f t="shared" si="1"/>
        <v>43.176953994185141</v>
      </c>
    </row>
    <row r="22" spans="1:7" s="91" customFormat="1" ht="26.4" x14ac:dyDescent="0.25">
      <c r="A22" s="92" t="s">
        <v>59</v>
      </c>
      <c r="B22" s="89">
        <v>990819.11</v>
      </c>
      <c r="C22" s="141"/>
      <c r="D22" s="141"/>
      <c r="E22" s="150">
        <v>1510939.41</v>
      </c>
      <c r="F22" s="105">
        <f t="shared" si="0"/>
        <v>152.49397137687421</v>
      </c>
      <c r="G22" s="105"/>
    </row>
    <row r="23" spans="1:7" ht="26.4" x14ac:dyDescent="0.25">
      <c r="A23" s="98" t="s">
        <v>60</v>
      </c>
      <c r="B23" s="95">
        <v>833151.43</v>
      </c>
      <c r="C23" s="100"/>
      <c r="D23" s="100"/>
      <c r="E23" s="151">
        <v>1473920.71</v>
      </c>
      <c r="F23" s="104">
        <f t="shared" si="0"/>
        <v>176.90910162633941</v>
      </c>
      <c r="G23" s="104"/>
    </row>
    <row r="24" spans="1:7" ht="26.4" x14ac:dyDescent="0.25">
      <c r="A24" s="98" t="s">
        <v>61</v>
      </c>
      <c r="B24" s="100">
        <v>157667.68</v>
      </c>
      <c r="C24" s="100"/>
      <c r="D24" s="100"/>
      <c r="E24" s="151">
        <v>37018.699999999997</v>
      </c>
      <c r="F24" s="104">
        <f t="shared" si="0"/>
        <v>23.478940008503962</v>
      </c>
      <c r="G24" s="104"/>
    </row>
    <row r="25" spans="1:7" x14ac:dyDescent="0.25">
      <c r="A25" s="88" t="s">
        <v>62</v>
      </c>
      <c r="B25" s="141"/>
      <c r="C25" s="89">
        <f>+C29</f>
        <v>5000</v>
      </c>
      <c r="D25" s="89">
        <v>7000</v>
      </c>
      <c r="E25" s="153">
        <v>3800</v>
      </c>
      <c r="F25" s="142"/>
      <c r="G25" s="142">
        <f t="shared" si="1"/>
        <v>54.285714285714285</v>
      </c>
    </row>
    <row r="26" spans="1:7" s="91" customFormat="1" x14ac:dyDescent="0.25">
      <c r="A26" s="90" t="s">
        <v>63</v>
      </c>
      <c r="B26" s="141"/>
      <c r="C26" s="89"/>
      <c r="D26" s="89">
        <v>7000</v>
      </c>
      <c r="E26" s="153">
        <v>3800</v>
      </c>
      <c r="F26" s="142"/>
      <c r="G26" s="142">
        <f t="shared" si="1"/>
        <v>54.285714285714285</v>
      </c>
    </row>
    <row r="27" spans="1:7" s="135" customFormat="1" ht="22.5" customHeight="1" x14ac:dyDescent="0.25">
      <c r="A27" s="133" t="s">
        <v>171</v>
      </c>
      <c r="B27" s="134"/>
      <c r="C27" s="134"/>
      <c r="D27" s="134"/>
      <c r="E27" s="150">
        <v>3800</v>
      </c>
      <c r="F27" s="144"/>
      <c r="G27" s="144"/>
    </row>
    <row r="28" spans="1:7" x14ac:dyDescent="0.25">
      <c r="A28" s="98" t="s">
        <v>172</v>
      </c>
      <c r="B28" s="100"/>
      <c r="C28" s="100"/>
      <c r="D28" s="100"/>
      <c r="E28" s="151">
        <v>3800</v>
      </c>
      <c r="F28" s="104"/>
      <c r="G28" s="104"/>
    </row>
    <row r="29" spans="1:7" ht="26.4" x14ac:dyDescent="0.25">
      <c r="A29" s="90" t="s">
        <v>182</v>
      </c>
      <c r="B29" s="100"/>
      <c r="C29" s="100">
        <v>5000</v>
      </c>
      <c r="D29" s="100"/>
      <c r="E29" s="151"/>
      <c r="F29" s="104"/>
      <c r="G29" s="104"/>
    </row>
    <row r="30" spans="1:7" ht="22.5" customHeight="1" x14ac:dyDescent="0.25">
      <c r="A30" s="84" t="s">
        <v>64</v>
      </c>
      <c r="B30" s="102">
        <v>4060695.73</v>
      </c>
      <c r="C30" s="102">
        <f>+C5+C29</f>
        <v>6096938</v>
      </c>
      <c r="D30" s="102">
        <v>6750691.7699999996</v>
      </c>
      <c r="E30" s="102">
        <v>4772398.26</v>
      </c>
      <c r="F30" s="145">
        <f t="shared" si="0"/>
        <v>117.52661556841146</v>
      </c>
      <c r="G30" s="145">
        <f t="shared" si="1"/>
        <v>70.694951311634242</v>
      </c>
    </row>
    <row r="31" spans="1:7" ht="42.3" customHeight="1" x14ac:dyDescent="0.25">
      <c r="A31" s="90" t="s">
        <v>65</v>
      </c>
      <c r="B31" s="89">
        <v>3894640.21</v>
      </c>
      <c r="C31" s="141">
        <f>SUM(C32:C71)</f>
        <v>4095637</v>
      </c>
      <c r="D31" s="141">
        <v>4744267.7699999996</v>
      </c>
      <c r="E31" s="150">
        <v>4716301.79</v>
      </c>
      <c r="F31" s="105">
        <f t="shared" si="0"/>
        <v>121.0972396857167</v>
      </c>
      <c r="G31" s="105">
        <f t="shared" si="1"/>
        <v>99.410531164011445</v>
      </c>
    </row>
    <row r="32" spans="1:7" s="91" customFormat="1" x14ac:dyDescent="0.25">
      <c r="A32" s="90" t="s">
        <v>66</v>
      </c>
      <c r="B32" s="89">
        <v>2573412.65</v>
      </c>
      <c r="C32" s="89">
        <v>2776890</v>
      </c>
      <c r="D32" s="89">
        <v>3421490.77</v>
      </c>
      <c r="E32" s="150">
        <v>3380304.49</v>
      </c>
      <c r="F32" s="105">
        <f t="shared" si="0"/>
        <v>131.35493407946061</v>
      </c>
      <c r="G32" s="105">
        <f t="shared" si="1"/>
        <v>98.796247519907837</v>
      </c>
    </row>
    <row r="33" spans="1:7" s="91" customFormat="1" x14ac:dyDescent="0.25">
      <c r="A33" s="92" t="s">
        <v>67</v>
      </c>
      <c r="B33" s="89">
        <v>2085213.8</v>
      </c>
      <c r="C33" s="141"/>
      <c r="D33" s="141"/>
      <c r="E33" s="150">
        <v>2770781.53</v>
      </c>
      <c r="F33" s="105">
        <f t="shared" si="0"/>
        <v>132.87757495178673</v>
      </c>
      <c r="G33" s="105"/>
    </row>
    <row r="34" spans="1:7" x14ac:dyDescent="0.25">
      <c r="A34" s="103" t="s">
        <v>68</v>
      </c>
      <c r="B34" s="95">
        <v>1655714.65</v>
      </c>
      <c r="C34" s="100"/>
      <c r="D34" s="100"/>
      <c r="E34" s="151">
        <v>2383609.33</v>
      </c>
      <c r="F34" s="104">
        <f t="shared" si="0"/>
        <v>143.96256806690695</v>
      </c>
      <c r="G34" s="104"/>
    </row>
    <row r="35" spans="1:7" x14ac:dyDescent="0.25">
      <c r="A35" s="103" t="s">
        <v>69</v>
      </c>
      <c r="B35" s="95">
        <v>25646.02</v>
      </c>
      <c r="C35" s="100"/>
      <c r="D35" s="100"/>
      <c r="E35" s="151">
        <v>40776.75</v>
      </c>
      <c r="F35" s="104">
        <f t="shared" si="0"/>
        <v>158.9983553003546</v>
      </c>
      <c r="G35" s="104"/>
    </row>
    <row r="36" spans="1:7" x14ac:dyDescent="0.25">
      <c r="A36" s="103" t="s">
        <v>70</v>
      </c>
      <c r="B36" s="95">
        <v>403853.13</v>
      </c>
      <c r="C36" s="100"/>
      <c r="D36" s="100"/>
      <c r="E36" s="151">
        <v>346395.45</v>
      </c>
      <c r="F36" s="104">
        <f t="shared" si="0"/>
        <v>85.772629767658358</v>
      </c>
      <c r="G36" s="104"/>
    </row>
    <row r="37" spans="1:7" x14ac:dyDescent="0.25">
      <c r="A37" s="90" t="s">
        <v>71</v>
      </c>
      <c r="B37" s="89">
        <v>148725.94</v>
      </c>
      <c r="C37" s="141"/>
      <c r="D37" s="141"/>
      <c r="E37" s="150">
        <v>161289.69</v>
      </c>
      <c r="F37" s="105">
        <f t="shared" si="0"/>
        <v>108.44758486650008</v>
      </c>
      <c r="G37" s="105"/>
    </row>
    <row r="38" spans="1:7" x14ac:dyDescent="0.25">
      <c r="A38" s="103" t="s">
        <v>72</v>
      </c>
      <c r="B38" s="95">
        <v>148725.94</v>
      </c>
      <c r="C38" s="100"/>
      <c r="D38" s="100"/>
      <c r="E38" s="151">
        <v>161289.69</v>
      </c>
      <c r="F38" s="104">
        <f t="shared" si="0"/>
        <v>108.44758486650008</v>
      </c>
      <c r="G38" s="104"/>
    </row>
    <row r="39" spans="1:7" x14ac:dyDescent="0.25">
      <c r="A39" s="90" t="s">
        <v>73</v>
      </c>
      <c r="B39" s="89">
        <v>339472.91</v>
      </c>
      <c r="C39" s="89"/>
      <c r="D39" s="89"/>
      <c r="E39" s="150">
        <v>448233.27</v>
      </c>
      <c r="F39" s="105">
        <f t="shared" si="0"/>
        <v>132.03800857040406</v>
      </c>
      <c r="G39" s="105"/>
    </row>
    <row r="40" spans="1:7" x14ac:dyDescent="0.25">
      <c r="A40" s="103" t="s">
        <v>74</v>
      </c>
      <c r="B40" s="95">
        <v>339472.91</v>
      </c>
      <c r="C40" s="100"/>
      <c r="D40" s="100"/>
      <c r="E40" s="151">
        <v>448233.27</v>
      </c>
      <c r="F40" s="104">
        <f t="shared" si="0"/>
        <v>132.03800857040406</v>
      </c>
      <c r="G40" s="104"/>
    </row>
    <row r="41" spans="1:7" s="91" customFormat="1" x14ac:dyDescent="0.25">
      <c r="A41" s="90" t="s">
        <v>75</v>
      </c>
      <c r="B41" s="89">
        <v>1292401.31</v>
      </c>
      <c r="C41" s="89">
        <v>1290337</v>
      </c>
      <c r="D41" s="89">
        <v>1294367</v>
      </c>
      <c r="E41" s="150">
        <v>1309806.76</v>
      </c>
      <c r="F41" s="105">
        <f t="shared" si="0"/>
        <v>101.34675273580464</v>
      </c>
      <c r="G41" s="105">
        <f t="shared" si="1"/>
        <v>101.19284252456993</v>
      </c>
    </row>
    <row r="42" spans="1:7" s="91" customFormat="1" x14ac:dyDescent="0.25">
      <c r="A42" s="92" t="s">
        <v>76</v>
      </c>
      <c r="B42" s="89">
        <v>108439.33</v>
      </c>
      <c r="C42" s="141"/>
      <c r="D42" s="141"/>
      <c r="E42" s="150">
        <v>96002.880000000005</v>
      </c>
      <c r="F42" s="105">
        <f t="shared" si="0"/>
        <v>88.531421210367128</v>
      </c>
      <c r="G42" s="105"/>
    </row>
    <row r="43" spans="1:7" x14ac:dyDescent="0.25">
      <c r="A43" s="103" t="s">
        <v>77</v>
      </c>
      <c r="B43" s="95">
        <v>4674.68</v>
      </c>
      <c r="C43" s="100"/>
      <c r="D43" s="100"/>
      <c r="E43" s="151">
        <v>3944.4</v>
      </c>
      <c r="F43" s="104">
        <f t="shared" si="0"/>
        <v>84.377968117603757</v>
      </c>
      <c r="G43" s="104"/>
    </row>
    <row r="44" spans="1:7" ht="26.4" x14ac:dyDescent="0.25">
      <c r="A44" s="103" t="s">
        <v>78</v>
      </c>
      <c r="B44" s="95">
        <v>87671.67</v>
      </c>
      <c r="C44" s="100"/>
      <c r="D44" s="100"/>
      <c r="E44" s="151">
        <v>82136.679999999993</v>
      </c>
      <c r="F44" s="104">
        <f t="shared" si="0"/>
        <v>93.686683509051434</v>
      </c>
      <c r="G44" s="104"/>
    </row>
    <row r="45" spans="1:7" x14ac:dyDescent="0.25">
      <c r="A45" s="103" t="s">
        <v>79</v>
      </c>
      <c r="B45" s="95">
        <v>16092.98</v>
      </c>
      <c r="C45" s="100"/>
      <c r="D45" s="100"/>
      <c r="E45" s="151">
        <v>9921.7999999999993</v>
      </c>
      <c r="F45" s="104">
        <f t="shared" si="0"/>
        <v>61.652969182836237</v>
      </c>
      <c r="G45" s="104"/>
    </row>
    <row r="46" spans="1:7" x14ac:dyDescent="0.25">
      <c r="A46" s="103" t="s">
        <v>80</v>
      </c>
      <c r="B46" s="95">
        <v>859896.65</v>
      </c>
      <c r="C46" s="100"/>
      <c r="D46" s="100"/>
      <c r="E46" s="151">
        <v>858670.31</v>
      </c>
      <c r="F46" s="104">
        <f t="shared" si="0"/>
        <v>99.85738518692915</v>
      </c>
      <c r="G46" s="104"/>
    </row>
    <row r="47" spans="1:7" x14ac:dyDescent="0.25">
      <c r="A47" s="103" t="s">
        <v>81</v>
      </c>
      <c r="B47" s="95">
        <v>62940.72</v>
      </c>
      <c r="C47" s="100"/>
      <c r="D47" s="100"/>
      <c r="E47" s="151">
        <v>60015.31</v>
      </c>
      <c r="F47" s="104">
        <f t="shared" si="0"/>
        <v>95.352118628449105</v>
      </c>
      <c r="G47" s="104"/>
    </row>
    <row r="48" spans="1:7" x14ac:dyDescent="0.25">
      <c r="A48" s="103" t="s">
        <v>82</v>
      </c>
      <c r="B48" s="95">
        <v>483458.39</v>
      </c>
      <c r="C48" s="100"/>
      <c r="D48" s="100"/>
      <c r="E48" s="151">
        <v>504067.43</v>
      </c>
      <c r="F48" s="104">
        <f t="shared" si="0"/>
        <v>104.26283635288654</v>
      </c>
      <c r="G48" s="104"/>
    </row>
    <row r="49" spans="1:7" x14ac:dyDescent="0.25">
      <c r="A49" s="103" t="s">
        <v>83</v>
      </c>
      <c r="B49" s="95">
        <v>263539.09000000003</v>
      </c>
      <c r="C49" s="100"/>
      <c r="D49" s="100"/>
      <c r="E49" s="151">
        <v>241178.15</v>
      </c>
      <c r="F49" s="104">
        <f t="shared" si="0"/>
        <v>91.515133485510631</v>
      </c>
      <c r="G49" s="104"/>
    </row>
    <row r="50" spans="1:7" ht="26.4" x14ac:dyDescent="0.25">
      <c r="A50" s="103" t="s">
        <v>84</v>
      </c>
      <c r="B50" s="95">
        <v>10471.1</v>
      </c>
      <c r="C50" s="100"/>
      <c r="D50" s="100"/>
      <c r="E50" s="151">
        <v>15536.86</v>
      </c>
      <c r="F50" s="104">
        <f t="shared" si="0"/>
        <v>148.37848936596919</v>
      </c>
      <c r="G50" s="104"/>
    </row>
    <row r="51" spans="1:7" x14ac:dyDescent="0.25">
      <c r="A51" s="103" t="s">
        <v>85</v>
      </c>
      <c r="B51" s="95">
        <v>21349.67</v>
      </c>
      <c r="C51" s="100"/>
      <c r="D51" s="100"/>
      <c r="E51" s="151">
        <v>19589.310000000001</v>
      </c>
      <c r="F51" s="104">
        <f t="shared" si="0"/>
        <v>91.754626652308929</v>
      </c>
      <c r="G51" s="104"/>
    </row>
    <row r="52" spans="1:7" x14ac:dyDescent="0.25">
      <c r="A52" s="103" t="s">
        <v>86</v>
      </c>
      <c r="B52" s="95">
        <v>18137.68</v>
      </c>
      <c r="C52" s="100"/>
      <c r="D52" s="100"/>
      <c r="E52" s="151">
        <v>18283.25</v>
      </c>
      <c r="F52" s="104">
        <f t="shared" si="0"/>
        <v>100.80258335134371</v>
      </c>
      <c r="G52" s="104"/>
    </row>
    <row r="53" spans="1:7" x14ac:dyDescent="0.25">
      <c r="A53" s="103" t="s">
        <v>87</v>
      </c>
      <c r="B53" s="95">
        <v>302059.94</v>
      </c>
      <c r="C53" s="100"/>
      <c r="D53" s="100"/>
      <c r="E53" s="151">
        <v>337070.75</v>
      </c>
      <c r="F53" s="104">
        <f t="shared" si="0"/>
        <v>111.5906829617989</v>
      </c>
      <c r="G53" s="104"/>
    </row>
    <row r="54" spans="1:7" x14ac:dyDescent="0.25">
      <c r="A54" s="103" t="s">
        <v>88</v>
      </c>
      <c r="B54" s="95">
        <v>18355.060000000001</v>
      </c>
      <c r="C54" s="100"/>
      <c r="D54" s="100"/>
      <c r="E54" s="151">
        <v>17771.78</v>
      </c>
      <c r="F54" s="104">
        <f t="shared" si="0"/>
        <v>96.822238663344038</v>
      </c>
      <c r="G54" s="104"/>
    </row>
    <row r="55" spans="1:7" x14ac:dyDescent="0.25">
      <c r="A55" s="103" t="s">
        <v>89</v>
      </c>
      <c r="B55" s="95">
        <v>97515.1</v>
      </c>
      <c r="C55" s="100"/>
      <c r="D55" s="100"/>
      <c r="E55" s="151">
        <v>111710.12</v>
      </c>
      <c r="F55" s="104">
        <f t="shared" si="0"/>
        <v>114.55674044327493</v>
      </c>
      <c r="G55" s="104"/>
    </row>
    <row r="56" spans="1:7" x14ac:dyDescent="0.25">
      <c r="A56" s="103" t="s">
        <v>90</v>
      </c>
      <c r="B56" s="95">
        <v>7456.55</v>
      </c>
      <c r="C56" s="100"/>
      <c r="D56" s="100"/>
      <c r="E56" s="151">
        <v>7214.47</v>
      </c>
      <c r="F56" s="104">
        <f t="shared" si="0"/>
        <v>96.75345836881668</v>
      </c>
      <c r="G56" s="104"/>
    </row>
    <row r="57" spans="1:7" x14ac:dyDescent="0.25">
      <c r="A57" s="103" t="s">
        <v>91</v>
      </c>
      <c r="B57" s="95">
        <v>119181.21</v>
      </c>
      <c r="C57" s="100"/>
      <c r="D57" s="100"/>
      <c r="E57" s="151">
        <v>129761.34</v>
      </c>
      <c r="F57" s="104">
        <f t="shared" si="0"/>
        <v>108.87734736037669</v>
      </c>
      <c r="G57" s="104"/>
    </row>
    <row r="58" spans="1:7" x14ac:dyDescent="0.25">
      <c r="A58" s="103" t="s">
        <v>92</v>
      </c>
      <c r="B58" s="95">
        <v>4062.88</v>
      </c>
      <c r="C58" s="100"/>
      <c r="D58" s="100"/>
      <c r="E58" s="151">
        <v>2447.34</v>
      </c>
      <c r="F58" s="104">
        <f t="shared" si="0"/>
        <v>60.236580947505225</v>
      </c>
      <c r="G58" s="104"/>
    </row>
    <row r="59" spans="1:7" x14ac:dyDescent="0.25">
      <c r="A59" s="103" t="s">
        <v>93</v>
      </c>
      <c r="B59" s="95">
        <v>28444.57</v>
      </c>
      <c r="C59" s="100"/>
      <c r="D59" s="100"/>
      <c r="E59" s="151">
        <v>19993.8</v>
      </c>
      <c r="F59" s="104">
        <f t="shared" si="0"/>
        <v>70.290392858812766</v>
      </c>
      <c r="G59" s="104"/>
    </row>
    <row r="60" spans="1:7" x14ac:dyDescent="0.25">
      <c r="A60" s="103" t="s">
        <v>94</v>
      </c>
      <c r="B60" s="95">
        <v>8806.01</v>
      </c>
      <c r="C60" s="100"/>
      <c r="D60" s="100"/>
      <c r="E60" s="151">
        <v>24676.240000000002</v>
      </c>
      <c r="F60" s="104">
        <f t="shared" si="0"/>
        <v>280.2204403583462</v>
      </c>
      <c r="G60" s="104"/>
    </row>
    <row r="61" spans="1:7" x14ac:dyDescent="0.25">
      <c r="A61" s="103" t="s">
        <v>95</v>
      </c>
      <c r="B61" s="95">
        <v>12962.99</v>
      </c>
      <c r="C61" s="100"/>
      <c r="D61" s="100"/>
      <c r="E61" s="151">
        <v>14713.97</v>
      </c>
      <c r="F61" s="104">
        <f t="shared" si="0"/>
        <v>113.5075318271479</v>
      </c>
      <c r="G61" s="104"/>
    </row>
    <row r="62" spans="1:7" x14ac:dyDescent="0.25">
      <c r="A62" s="103" t="s">
        <v>96</v>
      </c>
      <c r="B62" s="95">
        <v>5275.57</v>
      </c>
      <c r="C62" s="100"/>
      <c r="D62" s="100"/>
      <c r="E62" s="151">
        <v>8781.69</v>
      </c>
      <c r="F62" s="104">
        <f t="shared" si="0"/>
        <v>166.45954844689768</v>
      </c>
      <c r="G62" s="104"/>
    </row>
    <row r="63" spans="1:7" s="91" customFormat="1" x14ac:dyDescent="0.25">
      <c r="A63" s="92" t="s">
        <v>97</v>
      </c>
      <c r="B63" s="89">
        <v>22005.39</v>
      </c>
      <c r="C63" s="141"/>
      <c r="D63" s="141"/>
      <c r="E63" s="150">
        <v>18062.82</v>
      </c>
      <c r="F63" s="105">
        <f t="shared" si="0"/>
        <v>82.083616786614556</v>
      </c>
      <c r="G63" s="105"/>
    </row>
    <row r="64" spans="1:7" ht="26.4" x14ac:dyDescent="0.25">
      <c r="A64" s="103" t="s">
        <v>98</v>
      </c>
      <c r="B64" s="95">
        <v>2806.02</v>
      </c>
      <c r="C64" s="100"/>
      <c r="D64" s="100"/>
      <c r="E64" s="151">
        <v>2432.17</v>
      </c>
      <c r="F64" s="104">
        <f t="shared" si="0"/>
        <v>86.676859038780904</v>
      </c>
      <c r="G64" s="104"/>
    </row>
    <row r="65" spans="1:7" x14ac:dyDescent="0.25">
      <c r="A65" s="103" t="s">
        <v>99</v>
      </c>
      <c r="B65" s="95">
        <v>13837.5</v>
      </c>
      <c r="C65" s="100"/>
      <c r="D65" s="100"/>
      <c r="E65" s="151">
        <v>9685.35</v>
      </c>
      <c r="F65" s="104">
        <f t="shared" si="0"/>
        <v>69.993495934959356</v>
      </c>
      <c r="G65" s="104"/>
    </row>
    <row r="66" spans="1:7" x14ac:dyDescent="0.25">
      <c r="A66" s="103" t="s">
        <v>173</v>
      </c>
      <c r="B66" s="95">
        <v>2350.5100000000002</v>
      </c>
      <c r="C66" s="100"/>
      <c r="D66" s="100"/>
      <c r="E66" s="151">
        <v>2117.4499999999998</v>
      </c>
      <c r="F66" s="104">
        <f t="shared" si="0"/>
        <v>90.084705021463407</v>
      </c>
      <c r="G66" s="104"/>
    </row>
    <row r="67" spans="1:7" x14ac:dyDescent="0.25">
      <c r="A67" s="103" t="s">
        <v>100</v>
      </c>
      <c r="B67" s="95">
        <v>3011.36</v>
      </c>
      <c r="C67" s="100"/>
      <c r="D67" s="100"/>
      <c r="E67" s="151">
        <v>3827.85</v>
      </c>
      <c r="F67" s="104">
        <f t="shared" si="0"/>
        <v>127.11366292970617</v>
      </c>
      <c r="G67" s="104"/>
    </row>
    <row r="68" spans="1:7" x14ac:dyDescent="0.25">
      <c r="A68" s="90" t="s">
        <v>101</v>
      </c>
      <c r="B68" s="89">
        <v>1395.69</v>
      </c>
      <c r="C68" s="89">
        <v>1410</v>
      </c>
      <c r="D68" s="89">
        <v>1410</v>
      </c>
      <c r="E68" s="150">
        <v>1306.78</v>
      </c>
      <c r="F68" s="105">
        <f t="shared" si="0"/>
        <v>93.629674211321984</v>
      </c>
      <c r="G68" s="105">
        <f t="shared" si="1"/>
        <v>92.679432624113474</v>
      </c>
    </row>
    <row r="69" spans="1:7" x14ac:dyDescent="0.25">
      <c r="A69" s="90" t="s">
        <v>102</v>
      </c>
      <c r="B69" s="89">
        <v>1395.69</v>
      </c>
      <c r="C69" s="141"/>
      <c r="D69" s="141"/>
      <c r="E69" s="150">
        <v>1306.78</v>
      </c>
      <c r="F69" s="105">
        <f t="shared" si="0"/>
        <v>93.629674211321984</v>
      </c>
      <c r="G69" s="105"/>
    </row>
    <row r="70" spans="1:7" x14ac:dyDescent="0.25">
      <c r="A70" s="103" t="s">
        <v>103</v>
      </c>
      <c r="B70" s="95">
        <v>1395.69</v>
      </c>
      <c r="C70" s="100"/>
      <c r="D70" s="100"/>
      <c r="E70" s="151">
        <v>1306.78</v>
      </c>
      <c r="F70" s="104">
        <f t="shared" si="0"/>
        <v>93.629674211321984</v>
      </c>
      <c r="G70" s="104"/>
    </row>
    <row r="71" spans="1:7" ht="36.75" customHeight="1" x14ac:dyDescent="0.25">
      <c r="A71" s="88" t="s">
        <v>104</v>
      </c>
      <c r="B71" s="89">
        <v>27430.560000000001</v>
      </c>
      <c r="C71" s="89">
        <v>27000</v>
      </c>
      <c r="D71" s="89">
        <v>27000</v>
      </c>
      <c r="E71" s="150">
        <v>24883.759999999998</v>
      </c>
      <c r="F71" s="105">
        <f t="shared" ref="F71:F90" si="2">+(E71/B71)*100</f>
        <v>90.715464795468975</v>
      </c>
      <c r="G71" s="105">
        <f t="shared" ref="G71:G90" si="3">+(E71/D71)*100</f>
        <v>92.16207407407407</v>
      </c>
    </row>
    <row r="72" spans="1:7" ht="26.4" x14ac:dyDescent="0.25">
      <c r="A72" s="90" t="s">
        <v>105</v>
      </c>
      <c r="B72" s="89">
        <v>27430.560000000001</v>
      </c>
      <c r="C72" s="89"/>
      <c r="D72" s="89"/>
      <c r="E72" s="150">
        <v>24883.759999999998</v>
      </c>
      <c r="F72" s="105">
        <f t="shared" si="2"/>
        <v>90.715464795468975</v>
      </c>
      <c r="G72" s="105"/>
    </row>
    <row r="73" spans="1:7" x14ac:dyDescent="0.25">
      <c r="A73" s="103" t="s">
        <v>106</v>
      </c>
      <c r="B73" s="95">
        <v>27430.560000000001</v>
      </c>
      <c r="C73" s="100"/>
      <c r="D73" s="100"/>
      <c r="E73" s="151">
        <v>24883.759999999998</v>
      </c>
      <c r="F73" s="104">
        <f t="shared" si="2"/>
        <v>90.715464795468975</v>
      </c>
      <c r="G73" s="104"/>
    </row>
    <row r="74" spans="1:7" s="91" customFormat="1" x14ac:dyDescent="0.25">
      <c r="A74" s="92" t="s">
        <v>107</v>
      </c>
      <c r="B74" s="89">
        <v>198113.75</v>
      </c>
      <c r="C74" s="141">
        <f>+C75+C87</f>
        <v>2096301</v>
      </c>
      <c r="D74" s="141">
        <v>2110513.5</v>
      </c>
      <c r="E74" s="150">
        <v>63913.1</v>
      </c>
      <c r="F74" s="105">
        <f t="shared" si="2"/>
        <v>32.260809762068511</v>
      </c>
      <c r="G74" s="105">
        <f t="shared" si="3"/>
        <v>3.0283198851843403</v>
      </c>
    </row>
    <row r="75" spans="1:7" ht="26.4" x14ac:dyDescent="0.25">
      <c r="A75" s="90" t="s">
        <v>108</v>
      </c>
      <c r="B75" s="100">
        <v>64133.79</v>
      </c>
      <c r="C75" s="100">
        <v>238180</v>
      </c>
      <c r="D75" s="100">
        <v>245080</v>
      </c>
      <c r="E75" s="151">
        <v>54221.4</v>
      </c>
      <c r="F75" s="104">
        <f t="shared" si="2"/>
        <v>84.544200490880087</v>
      </c>
      <c r="G75" s="104">
        <f t="shared" si="3"/>
        <v>22.123959523420925</v>
      </c>
    </row>
    <row r="76" spans="1:7" x14ac:dyDescent="0.25">
      <c r="A76" s="90" t="s">
        <v>109</v>
      </c>
      <c r="B76" s="89">
        <v>31983.21</v>
      </c>
      <c r="C76" s="141"/>
      <c r="D76" s="141"/>
      <c r="E76" s="150">
        <v>54221.4</v>
      </c>
      <c r="F76" s="105">
        <f t="shared" si="2"/>
        <v>169.53082570511216</v>
      </c>
      <c r="G76" s="105"/>
    </row>
    <row r="77" spans="1:7" x14ac:dyDescent="0.25">
      <c r="A77" s="103" t="s">
        <v>110</v>
      </c>
      <c r="B77" s="95">
        <v>1973.75</v>
      </c>
      <c r="C77" s="100"/>
      <c r="D77" s="100"/>
      <c r="E77" s="151">
        <v>2017.8</v>
      </c>
      <c r="F77" s="104">
        <f t="shared" si="2"/>
        <v>102.23179227359087</v>
      </c>
      <c r="G77" s="104"/>
    </row>
    <row r="78" spans="1:7" x14ac:dyDescent="0.25">
      <c r="A78" s="103" t="s">
        <v>111</v>
      </c>
      <c r="B78" s="95"/>
      <c r="C78" s="100"/>
      <c r="D78" s="100"/>
      <c r="E78" s="151">
        <v>758</v>
      </c>
      <c r="F78" s="104" t="e">
        <f t="shared" si="2"/>
        <v>#DIV/0!</v>
      </c>
      <c r="G78" s="104"/>
    </row>
    <row r="79" spans="1:7" x14ac:dyDescent="0.25">
      <c r="A79" s="103" t="s">
        <v>174</v>
      </c>
      <c r="B79" s="95">
        <v>569.36</v>
      </c>
      <c r="C79" s="100"/>
      <c r="D79" s="100"/>
      <c r="E79" s="152">
        <v>10115.25</v>
      </c>
      <c r="F79" s="143">
        <f t="shared" si="2"/>
        <v>1776.6000421525923</v>
      </c>
      <c r="G79" s="143"/>
    </row>
    <row r="80" spans="1:7" x14ac:dyDescent="0.25">
      <c r="A80" s="103" t="s">
        <v>175</v>
      </c>
      <c r="B80" s="95">
        <v>20317.79</v>
      </c>
      <c r="C80" s="100"/>
      <c r="D80" s="100"/>
      <c r="E80" s="152">
        <v>14826.13</v>
      </c>
      <c r="F80" s="143">
        <f t="shared" si="2"/>
        <v>72.971174522425912</v>
      </c>
      <c r="G80" s="143"/>
    </row>
    <row r="81" spans="1:7" x14ac:dyDescent="0.25">
      <c r="A81" s="103" t="s">
        <v>112</v>
      </c>
      <c r="B81" s="95"/>
      <c r="C81" s="100"/>
      <c r="D81" s="100"/>
      <c r="E81" s="151">
        <v>331.9</v>
      </c>
      <c r="F81" s="104" t="e">
        <f t="shared" si="2"/>
        <v>#DIV/0!</v>
      </c>
      <c r="G81" s="104"/>
    </row>
    <row r="82" spans="1:7" x14ac:dyDescent="0.25">
      <c r="A82" s="103" t="s">
        <v>113</v>
      </c>
      <c r="B82" s="95">
        <v>9122.31</v>
      </c>
      <c r="C82" s="100"/>
      <c r="D82" s="100"/>
      <c r="E82" s="151">
        <v>26172.32</v>
      </c>
      <c r="F82" s="104">
        <f t="shared" si="2"/>
        <v>286.90452308680585</v>
      </c>
      <c r="G82" s="104"/>
    </row>
    <row r="83" spans="1:7" x14ac:dyDescent="0.25">
      <c r="A83" s="90" t="s">
        <v>176</v>
      </c>
      <c r="B83" s="89">
        <v>29994.33</v>
      </c>
      <c r="C83" s="141"/>
      <c r="D83" s="141"/>
      <c r="E83" s="150"/>
      <c r="F83" s="105">
        <f t="shared" si="2"/>
        <v>0</v>
      </c>
      <c r="G83" s="105"/>
    </row>
    <row r="84" spans="1:7" x14ac:dyDescent="0.25">
      <c r="A84" s="103" t="s">
        <v>177</v>
      </c>
      <c r="B84" s="95">
        <v>29994.33</v>
      </c>
      <c r="C84" s="100"/>
      <c r="D84" s="100"/>
      <c r="E84" s="151"/>
      <c r="F84" s="104">
        <f t="shared" si="2"/>
        <v>0</v>
      </c>
      <c r="G84" s="104"/>
    </row>
    <row r="85" spans="1:7" x14ac:dyDescent="0.25">
      <c r="A85" s="90" t="s">
        <v>114</v>
      </c>
      <c r="B85" s="89">
        <v>2156.25</v>
      </c>
      <c r="C85" s="141"/>
      <c r="D85" s="141"/>
      <c r="E85" s="150"/>
      <c r="F85" s="105">
        <f t="shared" si="2"/>
        <v>0</v>
      </c>
      <c r="G85" s="105"/>
    </row>
    <row r="86" spans="1:7" x14ac:dyDescent="0.25">
      <c r="A86" s="103" t="s">
        <v>115</v>
      </c>
      <c r="B86" s="95">
        <v>2156.25</v>
      </c>
      <c r="C86" s="100"/>
      <c r="D86" s="100"/>
      <c r="E86" s="151"/>
      <c r="F86" s="104">
        <f t="shared" si="2"/>
        <v>0</v>
      </c>
      <c r="G86" s="104"/>
    </row>
    <row r="87" spans="1:7" s="91" customFormat="1" x14ac:dyDescent="0.25">
      <c r="A87" s="91" t="s">
        <v>116</v>
      </c>
      <c r="B87" s="146">
        <v>133979.96</v>
      </c>
      <c r="C87" s="146">
        <v>1858121</v>
      </c>
      <c r="D87" s="146">
        <v>1865433.5</v>
      </c>
      <c r="E87" s="154">
        <v>9691.7000000000007</v>
      </c>
      <c r="F87" s="147">
        <f t="shared" si="2"/>
        <v>7.233693755394464</v>
      </c>
      <c r="G87" s="147">
        <f t="shared" si="3"/>
        <v>0.51954143634710104</v>
      </c>
    </row>
    <row r="88" spans="1:7" x14ac:dyDescent="0.25">
      <c r="A88" s="90" t="s">
        <v>117</v>
      </c>
      <c r="B88" s="89">
        <v>133979.96</v>
      </c>
      <c r="C88" s="141"/>
      <c r="D88" s="141"/>
      <c r="E88" s="150">
        <v>9691.7000000000007</v>
      </c>
      <c r="F88" s="105">
        <f t="shared" si="2"/>
        <v>7.233693755394464</v>
      </c>
      <c r="G88" s="105"/>
    </row>
    <row r="89" spans="1:7" x14ac:dyDescent="0.25">
      <c r="A89" s="103" t="s">
        <v>118</v>
      </c>
      <c r="B89" s="95">
        <v>133979.96</v>
      </c>
      <c r="C89" s="100"/>
      <c r="D89" s="100"/>
      <c r="E89" s="151">
        <v>9691.7000000000007</v>
      </c>
      <c r="F89" s="104">
        <f t="shared" si="2"/>
        <v>7.233693755394464</v>
      </c>
      <c r="G89" s="104"/>
    </row>
    <row r="90" spans="1:7" ht="21.75" customHeight="1" x14ac:dyDescent="0.25">
      <c r="A90" s="84" t="s">
        <v>119</v>
      </c>
      <c r="B90" s="102">
        <v>4092753.96</v>
      </c>
      <c r="C90" s="102">
        <f>+C74+C31</f>
        <v>6191938</v>
      </c>
      <c r="D90" s="102">
        <v>6854781.2699999996</v>
      </c>
      <c r="E90" s="102">
        <v>4780214.8899999997</v>
      </c>
      <c r="F90" s="145">
        <f t="shared" si="2"/>
        <v>116.79702559007481</v>
      </c>
      <c r="G90" s="145">
        <f t="shared" si="3"/>
        <v>69.735483915739877</v>
      </c>
    </row>
    <row r="91" spans="1:7" ht="22.2" customHeight="1" x14ac:dyDescent="0.25"/>
  </sheetData>
  <mergeCells count="2">
    <mergeCell ref="A1:G1"/>
    <mergeCell ref="A2:G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view="pageBreakPreview" zoomScale="60" zoomScaleNormal="100" workbookViewId="0">
      <selection activeCell="A4" sqref="A4:H15"/>
    </sheetView>
  </sheetViews>
  <sheetFormatPr defaultRowHeight="13.2" x14ac:dyDescent="0.25"/>
  <cols>
    <col min="1" max="1" width="8.44140625" bestFit="1" customWidth="1"/>
    <col min="2" max="2" width="34.109375" customWidth="1"/>
    <col min="3" max="3" width="16.6640625" customWidth="1"/>
    <col min="4" max="4" width="13.44140625" customWidth="1"/>
    <col min="5" max="5" width="16.109375" customWidth="1"/>
    <col min="6" max="6" width="17.5546875" customWidth="1"/>
    <col min="7" max="7" width="14" customWidth="1"/>
    <col min="8" max="8" width="15.6640625" customWidth="1"/>
  </cols>
  <sheetData>
    <row r="1" spans="1:8" ht="15.6" x14ac:dyDescent="0.3">
      <c r="A1" s="53"/>
    </row>
    <row r="2" spans="1:8" ht="15.6" x14ac:dyDescent="0.25">
      <c r="A2" s="240"/>
      <c r="B2" s="240"/>
      <c r="C2" s="240"/>
      <c r="D2" s="240"/>
      <c r="E2" s="240"/>
      <c r="F2" s="240"/>
    </row>
    <row r="3" spans="1:8" ht="17.399999999999999" x14ac:dyDescent="0.25">
      <c r="A3" s="54"/>
      <c r="B3" s="54"/>
      <c r="C3" s="54"/>
      <c r="D3" s="54"/>
      <c r="E3" s="54"/>
      <c r="F3" s="54"/>
    </row>
    <row r="4" spans="1:8" ht="15.6" x14ac:dyDescent="0.25">
      <c r="A4" s="241" t="s">
        <v>26</v>
      </c>
      <c r="B4" s="241"/>
      <c r="C4" s="241"/>
      <c r="D4" s="241"/>
      <c r="E4" s="241"/>
      <c r="F4" s="241"/>
      <c r="G4" s="241"/>
      <c r="H4" s="73"/>
    </row>
    <row r="5" spans="1:8" ht="17.399999999999999" x14ac:dyDescent="0.25">
      <c r="A5" s="54"/>
      <c r="B5" s="54"/>
      <c r="C5" s="54"/>
      <c r="D5" s="54"/>
      <c r="E5" s="55"/>
      <c r="F5" s="55"/>
    </row>
    <row r="6" spans="1:8" ht="15.6" x14ac:dyDescent="0.25">
      <c r="A6" s="240"/>
      <c r="B6" s="240"/>
      <c r="C6" s="240"/>
      <c r="D6" s="240"/>
      <c r="E6" s="240"/>
      <c r="F6" s="240"/>
      <c r="H6" s="174" t="s">
        <v>178</v>
      </c>
    </row>
    <row r="7" spans="1:8" ht="17.399999999999999" x14ac:dyDescent="0.25">
      <c r="A7" s="54"/>
      <c r="B7" s="54"/>
      <c r="C7" s="54"/>
      <c r="D7" s="54"/>
      <c r="E7" s="55"/>
      <c r="F7" s="55"/>
    </row>
    <row r="8" spans="1:8" ht="48" x14ac:dyDescent="0.25">
      <c r="A8" s="75" t="s">
        <v>27</v>
      </c>
      <c r="B8" s="74" t="s">
        <v>2</v>
      </c>
      <c r="C8" s="7" t="s">
        <v>30</v>
      </c>
      <c r="D8" s="7" t="s">
        <v>34</v>
      </c>
      <c r="E8" s="7" t="s">
        <v>35</v>
      </c>
      <c r="F8" s="45" t="s">
        <v>36</v>
      </c>
      <c r="G8" s="44" t="s">
        <v>31</v>
      </c>
      <c r="H8" s="44" t="s">
        <v>32</v>
      </c>
    </row>
    <row r="9" spans="1:8" ht="25.5" customHeight="1" x14ac:dyDescent="0.25">
      <c r="A9" s="56"/>
      <c r="B9" s="57" t="s">
        <v>20</v>
      </c>
      <c r="C9" s="65">
        <v>0</v>
      </c>
      <c r="D9" s="65">
        <v>0</v>
      </c>
      <c r="E9" s="65">
        <v>0</v>
      </c>
      <c r="F9" s="106">
        <v>0</v>
      </c>
      <c r="G9" s="56" t="s">
        <v>10</v>
      </c>
      <c r="H9" s="56" t="s">
        <v>10</v>
      </c>
    </row>
    <row r="10" spans="1:8" ht="26.4" x14ac:dyDescent="0.25">
      <c r="A10" s="58"/>
      <c r="B10" s="58" t="s">
        <v>21</v>
      </c>
      <c r="C10" s="66">
        <v>0</v>
      </c>
      <c r="D10" s="66">
        <v>0</v>
      </c>
      <c r="E10" s="66">
        <v>0</v>
      </c>
      <c r="F10" s="107">
        <v>0</v>
      </c>
      <c r="G10" s="56" t="s">
        <v>10</v>
      </c>
      <c r="H10" s="56" t="s">
        <v>10</v>
      </c>
    </row>
    <row r="11" spans="1:8" x14ac:dyDescent="0.25">
      <c r="A11" s="59">
        <v>84</v>
      </c>
      <c r="B11" s="59" t="s">
        <v>22</v>
      </c>
      <c r="C11" s="66">
        <v>0</v>
      </c>
      <c r="D11" s="66">
        <v>0</v>
      </c>
      <c r="E11" s="66">
        <v>0</v>
      </c>
      <c r="F11" s="107">
        <v>0</v>
      </c>
      <c r="G11" s="56" t="s">
        <v>10</v>
      </c>
      <c r="H11" s="56" t="s">
        <v>10</v>
      </c>
    </row>
    <row r="12" spans="1:8" x14ac:dyDescent="0.25">
      <c r="A12" s="59"/>
      <c r="B12" s="60"/>
      <c r="C12" s="66"/>
      <c r="D12" s="66"/>
      <c r="E12" s="66"/>
      <c r="F12" s="107"/>
      <c r="G12" s="56"/>
      <c r="H12" s="56"/>
    </row>
    <row r="13" spans="1:8" x14ac:dyDescent="0.25">
      <c r="A13" s="59"/>
      <c r="B13" s="57" t="s">
        <v>23</v>
      </c>
      <c r="C13" s="67">
        <v>0</v>
      </c>
      <c r="D13" s="67">
        <v>0</v>
      </c>
      <c r="E13" s="67">
        <v>0</v>
      </c>
      <c r="F13" s="108">
        <v>0</v>
      </c>
      <c r="G13" s="56" t="s">
        <v>10</v>
      </c>
      <c r="H13" s="56" t="s">
        <v>10</v>
      </c>
    </row>
    <row r="14" spans="1:8" ht="26.4" x14ac:dyDescent="0.25">
      <c r="A14" s="61"/>
      <c r="B14" s="62" t="s">
        <v>24</v>
      </c>
      <c r="C14" s="66">
        <v>0</v>
      </c>
      <c r="D14" s="66">
        <v>0</v>
      </c>
      <c r="E14" s="66">
        <v>0</v>
      </c>
      <c r="F14" s="107">
        <v>0</v>
      </c>
      <c r="G14" s="56" t="s">
        <v>10</v>
      </c>
      <c r="H14" s="56" t="s">
        <v>10</v>
      </c>
    </row>
    <row r="15" spans="1:8" ht="26.4" x14ac:dyDescent="0.25">
      <c r="A15" s="59">
        <v>54</v>
      </c>
      <c r="B15" s="63" t="s">
        <v>25</v>
      </c>
      <c r="C15" s="66">
        <v>0</v>
      </c>
      <c r="D15" s="66">
        <v>0</v>
      </c>
      <c r="E15" s="66">
        <v>0</v>
      </c>
      <c r="F15" s="107">
        <v>0</v>
      </c>
      <c r="G15" s="56" t="s">
        <v>10</v>
      </c>
      <c r="H15" s="56" t="s">
        <v>10</v>
      </c>
    </row>
    <row r="16" spans="1:8" x14ac:dyDescent="0.25">
      <c r="A16" s="68"/>
      <c r="B16" s="69"/>
      <c r="C16" s="70"/>
      <c r="D16" s="70"/>
      <c r="E16" s="70"/>
      <c r="F16" s="70"/>
      <c r="G16" s="71"/>
      <c r="H16" s="71"/>
    </row>
    <row r="18" spans="1:1" x14ac:dyDescent="0.25">
      <c r="A18" s="64"/>
    </row>
  </sheetData>
  <mergeCells count="3">
    <mergeCell ref="A2:F2"/>
    <mergeCell ref="A6:F6"/>
    <mergeCell ref="A4:G4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8"/>
  <sheetViews>
    <sheetView view="pageBreakPreview" topLeftCell="A20" zoomScale="60" zoomScaleNormal="100" workbookViewId="0">
      <selection activeCell="A2" sqref="A2:G48"/>
    </sheetView>
  </sheetViews>
  <sheetFormatPr defaultColWidth="8.77734375" defaultRowHeight="13.2" x14ac:dyDescent="0.25"/>
  <cols>
    <col min="1" max="1" width="51.5546875" style="81" customWidth="1"/>
    <col min="2" max="2" width="17.109375" style="81" customWidth="1"/>
    <col min="3" max="3" width="16.21875" style="81" customWidth="1"/>
    <col min="4" max="4" width="17.44140625" style="81" customWidth="1"/>
    <col min="5" max="5" width="17.109375" style="81" customWidth="1"/>
    <col min="6" max="6" width="15" style="82" customWidth="1"/>
    <col min="7" max="7" width="13.44140625" style="82" customWidth="1"/>
    <col min="8" max="16384" width="8.77734375" style="81"/>
  </cols>
  <sheetData>
    <row r="2" spans="1:7" ht="15.6" x14ac:dyDescent="0.3">
      <c r="A2" s="242" t="s">
        <v>142</v>
      </c>
      <c r="B2" s="242"/>
      <c r="C2" s="242"/>
      <c r="D2" s="242"/>
      <c r="E2" s="242"/>
      <c r="F2" s="242"/>
      <c r="G2" s="242"/>
    </row>
    <row r="3" spans="1:7" ht="13.8" thickBot="1" x14ac:dyDescent="0.3">
      <c r="G3" s="174" t="s">
        <v>178</v>
      </c>
    </row>
    <row r="4" spans="1:7" ht="53.4" thickBot="1" x14ac:dyDescent="0.3">
      <c r="A4" s="118" t="s">
        <v>27</v>
      </c>
      <c r="B4" s="119" t="s">
        <v>143</v>
      </c>
      <c r="C4" s="119" t="s">
        <v>34</v>
      </c>
      <c r="D4" s="119" t="s">
        <v>144</v>
      </c>
      <c r="E4" s="120" t="s">
        <v>36</v>
      </c>
      <c r="F4" s="121" t="s">
        <v>40</v>
      </c>
      <c r="G4" s="121" t="s">
        <v>41</v>
      </c>
    </row>
    <row r="5" spans="1:7" x14ac:dyDescent="0.25">
      <c r="A5" s="84" t="s">
        <v>1</v>
      </c>
      <c r="B5" s="85"/>
      <c r="C5" s="85"/>
      <c r="D5" s="85"/>
      <c r="E5" s="85"/>
      <c r="F5" s="86"/>
      <c r="G5" s="87"/>
    </row>
    <row r="6" spans="1:7" x14ac:dyDescent="0.25">
      <c r="A6" s="98" t="s">
        <v>125</v>
      </c>
      <c r="B6" s="158">
        <v>469429.5</v>
      </c>
      <c r="C6" s="158">
        <f>+C7+C8</f>
        <v>2431508</v>
      </c>
      <c r="D6" s="158">
        <v>2938820.5</v>
      </c>
      <c r="E6" s="158">
        <v>950348.14</v>
      </c>
      <c r="F6" s="137">
        <f>(+E6/B6)*100</f>
        <v>202.44746868273086</v>
      </c>
      <c r="G6" s="137">
        <f>(+E6/D6)*100</f>
        <v>32.33774026008053</v>
      </c>
    </row>
    <row r="7" spans="1:7" x14ac:dyDescent="0.25">
      <c r="A7" s="98" t="s">
        <v>126</v>
      </c>
      <c r="B7" s="158">
        <v>419429.5</v>
      </c>
      <c r="C7" s="158">
        <v>1839643</v>
      </c>
      <c r="D7" s="158">
        <v>2339643</v>
      </c>
      <c r="E7" s="158">
        <v>940656.44</v>
      </c>
      <c r="F7" s="137">
        <f t="shared" ref="F7:F37" si="0">(+E7/B7)*100</f>
        <v>224.270453079719</v>
      </c>
      <c r="G7" s="137">
        <f t="shared" ref="G7:G37" si="1">(+E7/D7)*100</f>
        <v>40.205127021515672</v>
      </c>
    </row>
    <row r="8" spans="1:7" x14ac:dyDescent="0.25">
      <c r="A8" s="98" t="s">
        <v>127</v>
      </c>
      <c r="B8" s="159">
        <v>50000</v>
      </c>
      <c r="C8" s="158">
        <v>591865</v>
      </c>
      <c r="D8" s="158">
        <v>599177.5</v>
      </c>
      <c r="E8" s="158">
        <v>9691.7000000000007</v>
      </c>
      <c r="F8" s="138">
        <f t="shared" si="0"/>
        <v>19.383400000000002</v>
      </c>
      <c r="G8" s="137">
        <f t="shared" si="1"/>
        <v>1.6175006571508443</v>
      </c>
    </row>
    <row r="9" spans="1:7" x14ac:dyDescent="0.25">
      <c r="A9" s="98" t="s">
        <v>128</v>
      </c>
      <c r="B9" s="158">
        <v>17239.900000000001</v>
      </c>
      <c r="C9" s="158">
        <v>15340</v>
      </c>
      <c r="D9" s="158">
        <v>16240</v>
      </c>
      <c r="E9" s="158">
        <v>15640</v>
      </c>
      <c r="F9" s="137">
        <f t="shared" si="0"/>
        <v>90.719783757446379</v>
      </c>
      <c r="G9" s="137">
        <f t="shared" si="1"/>
        <v>96.305418719211815</v>
      </c>
    </row>
    <row r="10" spans="1:7" x14ac:dyDescent="0.25">
      <c r="A10" s="98" t="s">
        <v>129</v>
      </c>
      <c r="B10" s="158">
        <v>17239.900000000001</v>
      </c>
      <c r="C10" s="158">
        <f>+C9</f>
        <v>15340</v>
      </c>
      <c r="D10" s="158">
        <v>16240</v>
      </c>
      <c r="E10" s="158">
        <v>15640</v>
      </c>
      <c r="F10" s="137">
        <f t="shared" si="0"/>
        <v>90.719783757446379</v>
      </c>
      <c r="G10" s="137">
        <f t="shared" si="1"/>
        <v>96.305418719211815</v>
      </c>
    </row>
    <row r="11" spans="1:7" x14ac:dyDescent="0.25">
      <c r="A11" s="98" t="s">
        <v>130</v>
      </c>
      <c r="B11" s="158">
        <v>3552839.99</v>
      </c>
      <c r="C11" s="158">
        <f>+C12+C13+C14</f>
        <v>3736390</v>
      </c>
      <c r="D11" s="158">
        <v>3761231.27</v>
      </c>
      <c r="E11" s="158">
        <v>3762311.39</v>
      </c>
      <c r="F11" s="137">
        <f t="shared" si="0"/>
        <v>105.89588612460985</v>
      </c>
      <c r="G11" s="137">
        <f t="shared" si="1"/>
        <v>100.02871719185724</v>
      </c>
    </row>
    <row r="12" spans="1:7" ht="26.4" x14ac:dyDescent="0.25">
      <c r="A12" s="98" t="s">
        <v>131</v>
      </c>
      <c r="B12" s="158">
        <v>3031450.38</v>
      </c>
      <c r="C12" s="158">
        <v>3120000</v>
      </c>
      <c r="D12" s="158">
        <v>3200640</v>
      </c>
      <c r="E12" s="158">
        <v>3201720.12</v>
      </c>
      <c r="F12" s="137">
        <f t="shared" si="0"/>
        <v>105.61677476640736</v>
      </c>
      <c r="G12" s="137">
        <f t="shared" si="1"/>
        <v>100.03374700059989</v>
      </c>
    </row>
    <row r="13" spans="1:7" x14ac:dyDescent="0.25">
      <c r="A13" s="98" t="s">
        <v>132</v>
      </c>
      <c r="B13" s="158">
        <v>521389.61</v>
      </c>
      <c r="C13" s="158">
        <v>521390</v>
      </c>
      <c r="D13" s="158">
        <v>554187</v>
      </c>
      <c r="E13" s="158">
        <v>554187</v>
      </c>
      <c r="F13" s="137">
        <f t="shared" si="0"/>
        <v>106.29038043163155</v>
      </c>
      <c r="G13" s="137">
        <f t="shared" si="1"/>
        <v>100</v>
      </c>
    </row>
    <row r="14" spans="1:7" x14ac:dyDescent="0.25">
      <c r="A14" s="98" t="s">
        <v>133</v>
      </c>
      <c r="B14" s="159"/>
      <c r="C14" s="158">
        <v>95000</v>
      </c>
      <c r="D14" s="158">
        <v>6404.27</v>
      </c>
      <c r="E14" s="159">
        <v>6404.27</v>
      </c>
      <c r="F14" s="138"/>
      <c r="G14" s="138">
        <f t="shared" si="1"/>
        <v>100</v>
      </c>
    </row>
    <row r="15" spans="1:7" x14ac:dyDescent="0.25">
      <c r="A15" s="98" t="s">
        <v>134</v>
      </c>
      <c r="B15" s="158">
        <v>6435.45</v>
      </c>
      <c r="C15" s="158">
        <f>+C16</f>
        <v>2700</v>
      </c>
      <c r="D15" s="158">
        <v>5400</v>
      </c>
      <c r="E15" s="158">
        <v>5400</v>
      </c>
      <c r="F15" s="137">
        <f t="shared" si="0"/>
        <v>83.910216068806378</v>
      </c>
      <c r="G15" s="137">
        <f t="shared" si="1"/>
        <v>100</v>
      </c>
    </row>
    <row r="16" spans="1:7" x14ac:dyDescent="0.25">
      <c r="A16" s="98" t="s">
        <v>135</v>
      </c>
      <c r="B16" s="158">
        <v>6435.45</v>
      </c>
      <c r="C16" s="158">
        <v>2700</v>
      </c>
      <c r="D16" s="158">
        <v>5400</v>
      </c>
      <c r="E16" s="158">
        <v>5400</v>
      </c>
      <c r="F16" s="137">
        <f t="shared" si="0"/>
        <v>83.910216068806378</v>
      </c>
      <c r="G16" s="137">
        <f t="shared" si="1"/>
        <v>100</v>
      </c>
    </row>
    <row r="17" spans="1:7" x14ac:dyDescent="0.25">
      <c r="A17" s="98" t="s">
        <v>136</v>
      </c>
      <c r="B17" s="158">
        <v>9382.2900000000009</v>
      </c>
      <c r="C17" s="158">
        <v>1000</v>
      </c>
      <c r="D17" s="158">
        <v>1000</v>
      </c>
      <c r="E17" s="158">
        <v>1130.8900000000001</v>
      </c>
      <c r="F17" s="137">
        <f t="shared" si="0"/>
        <v>12.053453900913317</v>
      </c>
      <c r="G17" s="137">
        <f t="shared" si="1"/>
        <v>113.08900000000001</v>
      </c>
    </row>
    <row r="18" spans="1:7" x14ac:dyDescent="0.25">
      <c r="A18" s="98" t="s">
        <v>137</v>
      </c>
      <c r="B18" s="158">
        <v>9382.2900000000009</v>
      </c>
      <c r="C18" s="158">
        <v>1000</v>
      </c>
      <c r="D18" s="158">
        <v>1000</v>
      </c>
      <c r="E18" s="158">
        <v>1130.8900000000001</v>
      </c>
      <c r="F18" s="137">
        <f t="shared" si="0"/>
        <v>12.053453900913317</v>
      </c>
      <c r="G18" s="137">
        <f t="shared" si="1"/>
        <v>113.08900000000001</v>
      </c>
    </row>
    <row r="19" spans="1:7" ht="39.6" x14ac:dyDescent="0.25">
      <c r="A19" s="98" t="s">
        <v>138</v>
      </c>
      <c r="B19" s="158">
        <v>5368.6</v>
      </c>
      <c r="C19" s="158">
        <f>+C20</f>
        <v>5000</v>
      </c>
      <c r="D19" s="158">
        <v>28000</v>
      </c>
      <c r="E19" s="158">
        <v>37567.839999999997</v>
      </c>
      <c r="F19" s="137">
        <f t="shared" si="0"/>
        <v>699.76977238013626</v>
      </c>
      <c r="G19" s="137">
        <f t="shared" si="1"/>
        <v>134.17085714285713</v>
      </c>
    </row>
    <row r="20" spans="1:7" ht="26.4" x14ac:dyDescent="0.25">
      <c r="A20" s="98" t="s">
        <v>139</v>
      </c>
      <c r="B20" s="158">
        <v>5368.6</v>
      </c>
      <c r="C20" s="158">
        <v>5000</v>
      </c>
      <c r="D20" s="158">
        <v>28000</v>
      </c>
      <c r="E20" s="158">
        <v>37567.839999999997</v>
      </c>
      <c r="F20" s="137">
        <f t="shared" si="0"/>
        <v>699.76977238013626</v>
      </c>
      <c r="G20" s="137">
        <f t="shared" si="1"/>
        <v>134.17085714285713</v>
      </c>
    </row>
    <row r="21" spans="1:7" ht="28.5" customHeight="1" x14ac:dyDescent="0.25">
      <c r="A21" s="84" t="s">
        <v>64</v>
      </c>
      <c r="B21" s="160">
        <v>4060695.73</v>
      </c>
      <c r="C21" s="160">
        <f>+C17+C15+C11+C9+C6+C19</f>
        <v>6191938</v>
      </c>
      <c r="D21" s="160">
        <v>6750691.7699999996</v>
      </c>
      <c r="E21" s="160">
        <v>4772398.26</v>
      </c>
      <c r="F21" s="139">
        <f t="shared" si="0"/>
        <v>117.52661556841146</v>
      </c>
      <c r="G21" s="140">
        <f t="shared" si="1"/>
        <v>70.694951311634242</v>
      </c>
    </row>
    <row r="22" spans="1:7" ht="31.8" customHeight="1" x14ac:dyDescent="0.25">
      <c r="A22" s="98" t="s">
        <v>125</v>
      </c>
      <c r="B22" s="158">
        <v>469429.5</v>
      </c>
      <c r="C22" s="158">
        <f>+C23+C24</f>
        <v>2431508</v>
      </c>
      <c r="D22" s="158">
        <v>2938820.5</v>
      </c>
      <c r="E22" s="158">
        <v>950348.14</v>
      </c>
      <c r="F22" s="137">
        <f t="shared" si="0"/>
        <v>202.44746868273086</v>
      </c>
      <c r="G22" s="137">
        <f t="shared" si="1"/>
        <v>32.33774026008053</v>
      </c>
    </row>
    <row r="23" spans="1:7" x14ac:dyDescent="0.25">
      <c r="A23" s="98" t="s">
        <v>126</v>
      </c>
      <c r="B23" s="158">
        <v>419429.5</v>
      </c>
      <c r="C23" s="158">
        <f t="shared" ref="C23:C28" si="2">+C7</f>
        <v>1839643</v>
      </c>
      <c r="D23" s="158">
        <v>2339643</v>
      </c>
      <c r="E23" s="158">
        <v>940656.44</v>
      </c>
      <c r="F23" s="137">
        <f t="shared" si="0"/>
        <v>224.270453079719</v>
      </c>
      <c r="G23" s="137">
        <f t="shared" si="1"/>
        <v>40.205127021515672</v>
      </c>
    </row>
    <row r="24" spans="1:7" x14ac:dyDescent="0.25">
      <c r="A24" s="98" t="s">
        <v>127</v>
      </c>
      <c r="B24" s="159">
        <v>50000</v>
      </c>
      <c r="C24" s="158">
        <f t="shared" si="2"/>
        <v>591865</v>
      </c>
      <c r="D24" s="158">
        <v>599177.5</v>
      </c>
      <c r="E24" s="158">
        <v>9691.7000000000007</v>
      </c>
      <c r="F24" s="138">
        <f t="shared" si="0"/>
        <v>19.383400000000002</v>
      </c>
      <c r="G24" s="137">
        <f t="shared" si="1"/>
        <v>1.6175006571508443</v>
      </c>
    </row>
    <row r="25" spans="1:7" x14ac:dyDescent="0.25">
      <c r="A25" s="98" t="s">
        <v>128</v>
      </c>
      <c r="B25" s="158">
        <v>17239.900000000001</v>
      </c>
      <c r="C25" s="158">
        <f t="shared" si="2"/>
        <v>15340</v>
      </c>
      <c r="D25" s="158">
        <v>16240</v>
      </c>
      <c r="E25" s="158">
        <v>15640</v>
      </c>
      <c r="F25" s="137">
        <f t="shared" si="0"/>
        <v>90.719783757446379</v>
      </c>
      <c r="G25" s="137">
        <f t="shared" si="1"/>
        <v>96.305418719211815</v>
      </c>
    </row>
    <row r="26" spans="1:7" x14ac:dyDescent="0.25">
      <c r="A26" s="98" t="s">
        <v>129</v>
      </c>
      <c r="B26" s="158">
        <v>17239.900000000001</v>
      </c>
      <c r="C26" s="158">
        <f t="shared" si="2"/>
        <v>15340</v>
      </c>
      <c r="D26" s="158">
        <v>16240</v>
      </c>
      <c r="E26" s="158">
        <v>15640</v>
      </c>
      <c r="F26" s="137">
        <f t="shared" si="0"/>
        <v>90.719783757446379</v>
      </c>
      <c r="G26" s="137">
        <f t="shared" si="1"/>
        <v>96.305418719211815</v>
      </c>
    </row>
    <row r="27" spans="1:7" x14ac:dyDescent="0.25">
      <c r="A27" s="98" t="s">
        <v>130</v>
      </c>
      <c r="B27" s="158">
        <v>3584898.22</v>
      </c>
      <c r="C27" s="158">
        <f t="shared" si="2"/>
        <v>3736390</v>
      </c>
      <c r="D27" s="158">
        <v>3865320.77</v>
      </c>
      <c r="E27" s="158">
        <v>3796231.46</v>
      </c>
      <c r="F27" s="137">
        <f t="shared" si="0"/>
        <v>105.89509735090887</v>
      </c>
      <c r="G27" s="137">
        <f t="shared" si="1"/>
        <v>98.212585342561368</v>
      </c>
    </row>
    <row r="28" spans="1:7" ht="26.4" x14ac:dyDescent="0.25">
      <c r="A28" s="98" t="s">
        <v>131</v>
      </c>
      <c r="B28" s="158">
        <v>3019439.78</v>
      </c>
      <c r="C28" s="158">
        <f t="shared" si="2"/>
        <v>3120000</v>
      </c>
      <c r="D28" s="158">
        <v>3200640</v>
      </c>
      <c r="E28" s="158">
        <v>3131550.69</v>
      </c>
      <c r="F28" s="137">
        <f t="shared" si="0"/>
        <v>103.71297055641229</v>
      </c>
      <c r="G28" s="137">
        <f t="shared" si="1"/>
        <v>97.841390784343133</v>
      </c>
    </row>
    <row r="29" spans="1:7" x14ac:dyDescent="0.25">
      <c r="A29" s="98" t="s">
        <v>132</v>
      </c>
      <c r="B29" s="158">
        <v>521389.61</v>
      </c>
      <c r="C29" s="158">
        <f t="shared" ref="C29:C36" si="3">+C13</f>
        <v>521390</v>
      </c>
      <c r="D29" s="158">
        <v>554187</v>
      </c>
      <c r="E29" s="158">
        <v>554187</v>
      </c>
      <c r="F29" s="137">
        <f t="shared" si="0"/>
        <v>106.29038043163155</v>
      </c>
      <c r="G29" s="137">
        <f t="shared" si="1"/>
        <v>100</v>
      </c>
    </row>
    <row r="30" spans="1:7" x14ac:dyDescent="0.25">
      <c r="A30" s="98" t="s">
        <v>133</v>
      </c>
      <c r="B30" s="158">
        <v>44068.83</v>
      </c>
      <c r="C30" s="158">
        <f t="shared" si="3"/>
        <v>95000</v>
      </c>
      <c r="D30" s="158">
        <v>110493.77</v>
      </c>
      <c r="E30" s="158">
        <v>110493.77</v>
      </c>
      <c r="F30" s="137">
        <f t="shared" si="0"/>
        <v>250.7299830742046</v>
      </c>
      <c r="G30" s="137">
        <f t="shared" si="1"/>
        <v>100</v>
      </c>
    </row>
    <row r="31" spans="1:7" x14ac:dyDescent="0.25">
      <c r="A31" s="98" t="s">
        <v>134</v>
      </c>
      <c r="B31" s="158">
        <v>6435.45</v>
      </c>
      <c r="C31" s="158">
        <f t="shared" si="3"/>
        <v>2700</v>
      </c>
      <c r="D31" s="158">
        <v>5400</v>
      </c>
      <c r="E31" s="158">
        <v>5400</v>
      </c>
      <c r="F31" s="137">
        <f t="shared" si="0"/>
        <v>83.910216068806378</v>
      </c>
      <c r="G31" s="137">
        <f t="shared" si="1"/>
        <v>100</v>
      </c>
    </row>
    <row r="32" spans="1:7" x14ac:dyDescent="0.25">
      <c r="A32" s="98" t="s">
        <v>135</v>
      </c>
      <c r="B32" s="158">
        <v>6435.45</v>
      </c>
      <c r="C32" s="158">
        <f t="shared" si="3"/>
        <v>2700</v>
      </c>
      <c r="D32" s="158">
        <v>5400</v>
      </c>
      <c r="E32" s="158">
        <v>5400</v>
      </c>
      <c r="F32" s="137">
        <f t="shared" si="0"/>
        <v>83.910216068806378</v>
      </c>
      <c r="G32" s="137">
        <f t="shared" si="1"/>
        <v>100</v>
      </c>
    </row>
    <row r="33" spans="1:9" x14ac:dyDescent="0.25">
      <c r="A33" s="98" t="s">
        <v>136</v>
      </c>
      <c r="B33" s="158">
        <v>9382.2900000000009</v>
      </c>
      <c r="C33" s="158">
        <f t="shared" si="3"/>
        <v>1000</v>
      </c>
      <c r="D33" s="158">
        <v>1000</v>
      </c>
      <c r="E33" s="158">
        <v>1130.8900000000001</v>
      </c>
      <c r="F33" s="137">
        <f t="shared" si="0"/>
        <v>12.053453900913317</v>
      </c>
      <c r="G33" s="137">
        <f t="shared" si="1"/>
        <v>113.08900000000001</v>
      </c>
    </row>
    <row r="34" spans="1:9" x14ac:dyDescent="0.25">
      <c r="A34" s="98" t="s">
        <v>137</v>
      </c>
      <c r="B34" s="158">
        <v>9382.2900000000009</v>
      </c>
      <c r="C34" s="158">
        <f t="shared" si="3"/>
        <v>1000</v>
      </c>
      <c r="D34" s="158">
        <v>1000</v>
      </c>
      <c r="E34" s="158">
        <v>1130.8900000000001</v>
      </c>
      <c r="F34" s="137">
        <f t="shared" si="0"/>
        <v>12.053453900913317</v>
      </c>
      <c r="G34" s="137">
        <f t="shared" si="1"/>
        <v>113.08900000000001</v>
      </c>
    </row>
    <row r="35" spans="1:9" ht="39.6" x14ac:dyDescent="0.25">
      <c r="A35" s="98" t="s">
        <v>138</v>
      </c>
      <c r="B35" s="159">
        <v>5368.6</v>
      </c>
      <c r="C35" s="158">
        <f t="shared" si="3"/>
        <v>5000</v>
      </c>
      <c r="D35" s="158">
        <v>28000</v>
      </c>
      <c r="E35" s="159">
        <v>11464.4</v>
      </c>
      <c r="F35" s="138">
        <f t="shared" si="0"/>
        <v>213.54543083857988</v>
      </c>
      <c r="G35" s="138">
        <f t="shared" si="1"/>
        <v>40.944285714285712</v>
      </c>
    </row>
    <row r="36" spans="1:9" ht="26.4" x14ac:dyDescent="0.25">
      <c r="A36" s="98" t="s">
        <v>139</v>
      </c>
      <c r="B36" s="159">
        <v>5368.6</v>
      </c>
      <c r="C36" s="158">
        <f t="shared" si="3"/>
        <v>5000</v>
      </c>
      <c r="D36" s="158">
        <v>28000</v>
      </c>
      <c r="E36" s="159">
        <v>11464.4</v>
      </c>
      <c r="F36" s="138">
        <f t="shared" si="0"/>
        <v>213.54543083857988</v>
      </c>
      <c r="G36" s="138">
        <f t="shared" si="1"/>
        <v>40.944285714285712</v>
      </c>
    </row>
    <row r="37" spans="1:9" ht="30.3" customHeight="1" x14ac:dyDescent="0.25">
      <c r="A37" s="84" t="s">
        <v>119</v>
      </c>
      <c r="B37" s="160">
        <v>4092753.96</v>
      </c>
      <c r="C37" s="160">
        <f>SUM(C22+C25+C27+C31+C33+C35)</f>
        <v>6191938</v>
      </c>
      <c r="D37" s="160">
        <v>6854781.2699999996</v>
      </c>
      <c r="E37" s="160">
        <v>4780214.8899999997</v>
      </c>
      <c r="F37" s="139">
        <f t="shared" si="0"/>
        <v>116.79702559007481</v>
      </c>
      <c r="G37" s="140">
        <f t="shared" si="1"/>
        <v>69.735483915739877</v>
      </c>
    </row>
    <row r="38" spans="1:9" x14ac:dyDescent="0.25">
      <c r="B38" s="161"/>
      <c r="C38" s="161"/>
      <c r="D38" s="161"/>
      <c r="E38" s="161"/>
      <c r="F38" s="155"/>
      <c r="G38" s="155"/>
    </row>
    <row r="39" spans="1:9" x14ac:dyDescent="0.25">
      <c r="A39" s="84" t="s">
        <v>140</v>
      </c>
      <c r="B39" s="162"/>
      <c r="C39" s="162"/>
      <c r="D39" s="162"/>
      <c r="E39" s="162"/>
      <c r="F39" s="156"/>
      <c r="G39" s="157"/>
    </row>
    <row r="40" spans="1:9" x14ac:dyDescent="0.25">
      <c r="B40" s="161"/>
      <c r="C40" s="161"/>
      <c r="D40" s="161"/>
      <c r="E40" s="161"/>
      <c r="F40" s="155"/>
      <c r="G40" s="155"/>
    </row>
    <row r="41" spans="1:9" s="64" customFormat="1" x14ac:dyDescent="0.25">
      <c r="A41" s="122" t="s">
        <v>20</v>
      </c>
      <c r="B41" s="163">
        <v>0</v>
      </c>
      <c r="C41" s="163">
        <v>0</v>
      </c>
      <c r="D41" s="163">
        <v>0</v>
      </c>
      <c r="E41" s="163">
        <v>0</v>
      </c>
      <c r="F41" s="123"/>
      <c r="G41" s="124"/>
      <c r="H41" s="71"/>
      <c r="I41" s="71"/>
    </row>
    <row r="42" spans="1:9" s="64" customFormat="1" x14ac:dyDescent="0.25">
      <c r="A42" s="58" t="s">
        <v>21</v>
      </c>
      <c r="B42" s="164">
        <v>0</v>
      </c>
      <c r="C42" s="164">
        <v>0</v>
      </c>
      <c r="D42" s="164">
        <v>0</v>
      </c>
      <c r="E42" s="164">
        <v>0</v>
      </c>
      <c r="F42" s="125"/>
      <c r="G42" s="126"/>
      <c r="H42" s="71"/>
      <c r="I42" s="71"/>
    </row>
    <row r="43" spans="1:9" s="64" customFormat="1" x14ac:dyDescent="0.25">
      <c r="A43" s="72" t="s">
        <v>141</v>
      </c>
      <c r="B43" s="164">
        <v>0</v>
      </c>
      <c r="C43" s="164">
        <v>0</v>
      </c>
      <c r="D43" s="164">
        <v>0</v>
      </c>
      <c r="E43" s="164">
        <v>0</v>
      </c>
      <c r="F43" s="125"/>
      <c r="G43" s="126"/>
      <c r="H43" s="71"/>
      <c r="I43" s="71"/>
    </row>
    <row r="44" spans="1:9" s="64" customFormat="1" x14ac:dyDescent="0.25">
      <c r="A44" s="59"/>
      <c r="B44" s="165"/>
      <c r="C44" s="164"/>
      <c r="D44" s="164"/>
      <c r="E44" s="164"/>
      <c r="F44" s="125"/>
      <c r="G44" s="126"/>
      <c r="H44" s="71"/>
      <c r="I44" s="71"/>
    </row>
    <row r="45" spans="1:9" s="64" customFormat="1" x14ac:dyDescent="0.25">
      <c r="A45" s="122" t="s">
        <v>23</v>
      </c>
      <c r="B45" s="166">
        <v>0</v>
      </c>
      <c r="C45" s="166">
        <v>0</v>
      </c>
      <c r="D45" s="166">
        <v>0</v>
      </c>
      <c r="E45" s="166">
        <v>0</v>
      </c>
      <c r="F45" s="127"/>
      <c r="G45" s="128"/>
      <c r="H45" s="71"/>
      <c r="I45" s="71"/>
    </row>
    <row r="46" spans="1:9" s="64" customFormat="1" x14ac:dyDescent="0.25">
      <c r="A46" s="62" t="s">
        <v>24</v>
      </c>
      <c r="B46" s="164">
        <v>0</v>
      </c>
      <c r="C46" s="164">
        <v>0</v>
      </c>
      <c r="D46" s="164">
        <v>0</v>
      </c>
      <c r="E46" s="164">
        <v>0</v>
      </c>
      <c r="F46" s="125"/>
      <c r="G46" s="126"/>
      <c r="H46" s="71"/>
      <c r="I46" s="71"/>
    </row>
    <row r="47" spans="1:9" s="64" customFormat="1" x14ac:dyDescent="0.25">
      <c r="A47" s="98" t="s">
        <v>126</v>
      </c>
      <c r="B47" s="167">
        <v>0</v>
      </c>
      <c r="C47" s="167">
        <v>0</v>
      </c>
      <c r="D47" s="167">
        <v>0</v>
      </c>
      <c r="E47" s="167">
        <v>0</v>
      </c>
      <c r="F47" s="125"/>
      <c r="G47" s="126"/>
      <c r="H47" s="71"/>
      <c r="I47" s="71"/>
    </row>
    <row r="48" spans="1:9" s="64" customFormat="1" x14ac:dyDescent="0.25">
      <c r="A48" s="98" t="s">
        <v>129</v>
      </c>
      <c r="B48" s="167">
        <v>0</v>
      </c>
      <c r="C48" s="167">
        <v>0</v>
      </c>
      <c r="D48" s="167">
        <v>0</v>
      </c>
      <c r="E48" s="167">
        <v>0</v>
      </c>
      <c r="F48" s="125"/>
      <c r="G48" s="126"/>
      <c r="H48" s="71"/>
      <c r="I48" s="71"/>
    </row>
  </sheetData>
  <mergeCells count="1">
    <mergeCell ref="A2:G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view="pageBreakPreview" zoomScale="60" zoomScaleNormal="100" workbookViewId="0">
      <selection activeCell="G30" sqref="G30"/>
    </sheetView>
  </sheetViews>
  <sheetFormatPr defaultRowHeight="13.2" x14ac:dyDescent="0.25"/>
  <cols>
    <col min="1" max="1" width="37" customWidth="1"/>
    <col min="2" max="2" width="15.109375" customWidth="1"/>
    <col min="3" max="3" width="16" customWidth="1"/>
    <col min="4" max="4" width="14.44140625" customWidth="1"/>
    <col min="5" max="5" width="15.109375" customWidth="1"/>
    <col min="6" max="6" width="13" customWidth="1"/>
    <col min="7" max="7" width="13.5546875" customWidth="1"/>
  </cols>
  <sheetData>
    <row r="1" spans="1:8" ht="15.6" x14ac:dyDescent="0.25">
      <c r="A1" s="244"/>
      <c r="B1" s="244"/>
      <c r="C1" s="244"/>
      <c r="D1" s="244"/>
      <c r="E1" s="244"/>
      <c r="F1" s="244"/>
      <c r="G1" s="244"/>
      <c r="H1" s="244"/>
    </row>
    <row r="2" spans="1:8" ht="38.25" customHeight="1" x14ac:dyDescent="0.25">
      <c r="A2" s="238" t="s">
        <v>124</v>
      </c>
      <c r="B2" s="238"/>
      <c r="C2" s="238"/>
      <c r="D2" s="238"/>
      <c r="E2" s="238"/>
      <c r="F2" s="238"/>
      <c r="G2" s="238"/>
    </row>
    <row r="3" spans="1:8" ht="17.399999999999999" x14ac:dyDescent="0.25">
      <c r="A3" s="54"/>
      <c r="B3" s="54"/>
      <c r="C3" s="54"/>
      <c r="D3" s="54"/>
      <c r="E3" s="55"/>
      <c r="F3" s="109"/>
      <c r="G3" s="109"/>
    </row>
    <row r="4" spans="1:8" ht="15.6" x14ac:dyDescent="0.25">
      <c r="A4" s="243" t="s">
        <v>28</v>
      </c>
      <c r="B4" s="243"/>
      <c r="C4" s="243"/>
      <c r="D4" s="243"/>
      <c r="E4" s="243"/>
      <c r="F4" s="243"/>
      <c r="G4" s="243"/>
    </row>
    <row r="5" spans="1:8" ht="17.399999999999999" x14ac:dyDescent="0.25">
      <c r="A5" s="54"/>
      <c r="B5" s="54"/>
      <c r="C5" s="54"/>
      <c r="D5" s="54"/>
      <c r="E5" s="55"/>
      <c r="F5" s="109"/>
      <c r="G5" s="174" t="s">
        <v>178</v>
      </c>
    </row>
    <row r="6" spans="1:8" ht="52.8" x14ac:dyDescent="0.25">
      <c r="A6" s="75" t="s">
        <v>29</v>
      </c>
      <c r="B6" s="119" t="s">
        <v>143</v>
      </c>
      <c r="C6" s="119" t="s">
        <v>34</v>
      </c>
      <c r="D6" s="119" t="s">
        <v>144</v>
      </c>
      <c r="E6" s="120" t="s">
        <v>36</v>
      </c>
      <c r="F6" s="121" t="s">
        <v>40</v>
      </c>
      <c r="G6" s="121" t="s">
        <v>41</v>
      </c>
    </row>
    <row r="7" spans="1:8" x14ac:dyDescent="0.25">
      <c r="A7" s="110" t="s">
        <v>1</v>
      </c>
      <c r="B7" s="111"/>
      <c r="C7" s="111"/>
      <c r="D7" s="111"/>
      <c r="E7" s="111"/>
      <c r="F7" s="112"/>
      <c r="G7" s="113"/>
    </row>
    <row r="8" spans="1:8" x14ac:dyDescent="0.25">
      <c r="A8" s="114" t="s">
        <v>121</v>
      </c>
      <c r="B8" s="115">
        <v>4092753.96</v>
      </c>
      <c r="C8" s="115">
        <f>+C9</f>
        <v>6191938</v>
      </c>
      <c r="D8" s="115">
        <v>6854781.2699999996</v>
      </c>
      <c r="E8" s="168">
        <v>4780214.8899999997</v>
      </c>
      <c r="F8" s="137">
        <f t="shared" ref="F8" si="0">(+E8/B8)*100</f>
        <v>116.79702559007481</v>
      </c>
      <c r="G8" s="137">
        <f t="shared" ref="G8" si="1">(+E8/D8)*100</f>
        <v>69.735483915739877</v>
      </c>
    </row>
    <row r="9" spans="1:8" x14ac:dyDescent="0.25">
      <c r="A9" s="114" t="s">
        <v>122</v>
      </c>
      <c r="B9" s="116">
        <v>4085586.96</v>
      </c>
      <c r="C9" s="116">
        <f>+'opci PR'!C90</f>
        <v>6191938</v>
      </c>
      <c r="D9" s="116">
        <v>6847614.2699999996</v>
      </c>
      <c r="E9" s="169">
        <v>4773047.8899999997</v>
      </c>
      <c r="F9" s="137">
        <f t="shared" ref="F9:F12" si="2">(+E9/B9)*100</f>
        <v>116.82649119283461</v>
      </c>
      <c r="G9" s="137">
        <f t="shared" ref="G9:G12" si="3">(+E9/D9)*100</f>
        <v>69.703807805167145</v>
      </c>
    </row>
    <row r="10" spans="1:8" ht="26.4" x14ac:dyDescent="0.25">
      <c r="A10" s="114" t="s">
        <v>123</v>
      </c>
      <c r="B10" s="116">
        <v>7167</v>
      </c>
      <c r="C10" s="116"/>
      <c r="D10" s="116">
        <v>7167</v>
      </c>
      <c r="E10" s="169">
        <v>7167</v>
      </c>
      <c r="F10" s="137">
        <f t="shared" si="2"/>
        <v>100</v>
      </c>
      <c r="G10" s="137">
        <f t="shared" si="3"/>
        <v>100</v>
      </c>
    </row>
    <row r="11" spans="1:8" x14ac:dyDescent="0.25">
      <c r="A11" s="110" t="s">
        <v>64</v>
      </c>
      <c r="B11" s="117">
        <v>4060695.73</v>
      </c>
      <c r="C11" s="117">
        <f>+'ZA UV'!C11</f>
        <v>6096938</v>
      </c>
      <c r="D11" s="117">
        <v>6750691.7699999996</v>
      </c>
      <c r="E11" s="117">
        <v>4772398.26</v>
      </c>
      <c r="F11" s="112">
        <f t="shared" si="2"/>
        <v>117.52661556841146</v>
      </c>
      <c r="G11" s="112">
        <f t="shared" si="3"/>
        <v>70.694951311634242</v>
      </c>
    </row>
    <row r="12" spans="1:8" x14ac:dyDescent="0.25">
      <c r="A12" s="110" t="s">
        <v>119</v>
      </c>
      <c r="B12" s="117">
        <v>4092753.96</v>
      </c>
      <c r="C12" s="117">
        <f>+'ZA UV'!C14</f>
        <v>6191938</v>
      </c>
      <c r="D12" s="117">
        <v>6854781.2699999996</v>
      </c>
      <c r="E12" s="117">
        <v>4780214.8899999997</v>
      </c>
      <c r="F12" s="112">
        <f t="shared" si="2"/>
        <v>116.79702559007481</v>
      </c>
      <c r="G12" s="112">
        <f t="shared" si="3"/>
        <v>69.735483915739877</v>
      </c>
    </row>
  </sheetData>
  <mergeCells count="3">
    <mergeCell ref="A4:G4"/>
    <mergeCell ref="A2:G2"/>
    <mergeCell ref="A1:H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5"/>
  <sheetViews>
    <sheetView tabSelected="1" view="pageBreakPreview" topLeftCell="A13" zoomScale="60" zoomScaleNormal="100" workbookViewId="0">
      <selection activeCell="A122" sqref="A122:XFD124"/>
    </sheetView>
  </sheetViews>
  <sheetFormatPr defaultColWidth="8.77734375" defaultRowHeight="13.2" x14ac:dyDescent="0.25"/>
  <cols>
    <col min="1" max="1" width="51.109375" style="81" customWidth="1"/>
    <col min="2" max="2" width="14.6640625" style="81" customWidth="1"/>
    <col min="3" max="3" width="15.109375" style="81" customWidth="1"/>
    <col min="4" max="4" width="15" style="81" customWidth="1"/>
    <col min="5" max="5" width="15.5546875" style="81" customWidth="1"/>
    <col min="6" max="6" width="13.6640625" style="174" customWidth="1"/>
    <col min="7" max="7" width="14.21875" style="174" customWidth="1"/>
    <col min="8" max="16384" width="8.77734375" style="81"/>
  </cols>
  <sheetData>
    <row r="1" spans="1:7" ht="13.8" thickBot="1" x14ac:dyDescent="0.3"/>
    <row r="2" spans="1:7" ht="27.75" customHeight="1" x14ac:dyDescent="0.3">
      <c r="A2" s="245" t="s">
        <v>170</v>
      </c>
      <c r="B2" s="246"/>
      <c r="C2" s="246"/>
      <c r="D2" s="246"/>
      <c r="E2" s="246"/>
      <c r="F2" s="246"/>
      <c r="G2" s="247"/>
    </row>
    <row r="3" spans="1:7" x14ac:dyDescent="0.25">
      <c r="A3" s="205"/>
      <c r="F3" s="206"/>
      <c r="G3" s="207" t="s">
        <v>178</v>
      </c>
    </row>
    <row r="4" spans="1:7" customFormat="1" ht="52.8" x14ac:dyDescent="0.25">
      <c r="A4" s="208" t="s">
        <v>29</v>
      </c>
      <c r="B4" s="119" t="s">
        <v>143</v>
      </c>
      <c r="C4" s="119" t="s">
        <v>34</v>
      </c>
      <c r="D4" s="119" t="s">
        <v>144</v>
      </c>
      <c r="E4" s="120" t="s">
        <v>36</v>
      </c>
      <c r="F4" s="181" t="s">
        <v>40</v>
      </c>
      <c r="G4" s="209" t="s">
        <v>41</v>
      </c>
    </row>
    <row r="5" spans="1:7" x14ac:dyDescent="0.25">
      <c r="A5" s="205"/>
      <c r="F5" s="206"/>
      <c r="G5" s="207"/>
    </row>
    <row r="6" spans="1:7" x14ac:dyDescent="0.25">
      <c r="A6" s="210" t="s">
        <v>145</v>
      </c>
      <c r="B6" s="129">
        <v>4092753.96</v>
      </c>
      <c r="C6" s="129">
        <v>6191938</v>
      </c>
      <c r="D6" s="129">
        <v>6854781.2699999996</v>
      </c>
      <c r="E6" s="129">
        <v>4780214.8899999997</v>
      </c>
      <c r="F6" s="175">
        <f t="shared" ref="F6" si="0">(+E6/B6)*100</f>
        <v>116.79702559007481</v>
      </c>
      <c r="G6" s="211">
        <f t="shared" ref="G6" si="1">(+E6/D6)*100</f>
        <v>69.735483915739877</v>
      </c>
    </row>
    <row r="7" spans="1:7" ht="26.4" x14ac:dyDescent="0.25">
      <c r="A7" s="210" t="s">
        <v>146</v>
      </c>
      <c r="B7" s="129">
        <v>4092753.96</v>
      </c>
      <c r="C7" s="129">
        <f>+C6</f>
        <v>6191938</v>
      </c>
      <c r="D7" s="129">
        <v>6854781.2699999996</v>
      </c>
      <c r="E7" s="129">
        <v>4780214.8899999997</v>
      </c>
      <c r="F7" s="175">
        <f t="shared" ref="F7:F70" si="2">(+E7/B7)*100</f>
        <v>116.79702559007481</v>
      </c>
      <c r="G7" s="211">
        <f t="shared" ref="G7:G69" si="3">(+E7/D7)*100</f>
        <v>69.735483915739877</v>
      </c>
    </row>
    <row r="8" spans="1:7" ht="25.5" customHeight="1" x14ac:dyDescent="0.25">
      <c r="A8" s="212" t="s">
        <v>147</v>
      </c>
      <c r="B8" s="130">
        <v>4092753.96</v>
      </c>
      <c r="C8" s="130">
        <f>+C7</f>
        <v>6191938</v>
      </c>
      <c r="D8" s="130">
        <v>6854781.2699999996</v>
      </c>
      <c r="E8" s="130">
        <v>4780214.8899999997</v>
      </c>
      <c r="F8" s="176">
        <f t="shared" si="2"/>
        <v>116.79702559007481</v>
      </c>
      <c r="G8" s="213">
        <f t="shared" si="3"/>
        <v>69.735483915739877</v>
      </c>
    </row>
    <row r="9" spans="1:7" ht="26.4" customHeight="1" x14ac:dyDescent="0.25">
      <c r="A9" s="214" t="s">
        <v>148</v>
      </c>
      <c r="B9" s="95">
        <v>4092753.96</v>
      </c>
      <c r="C9" s="95">
        <f>+C8</f>
        <v>6191938</v>
      </c>
      <c r="D9" s="95">
        <v>6854781.2699999996</v>
      </c>
      <c r="E9" s="200">
        <v>4780214.8899999997</v>
      </c>
      <c r="F9" s="177">
        <f t="shared" si="2"/>
        <v>116.79702559007481</v>
      </c>
      <c r="G9" s="215">
        <f t="shared" si="3"/>
        <v>69.735483915739877</v>
      </c>
    </row>
    <row r="10" spans="1:7" ht="26.4" x14ac:dyDescent="0.25">
      <c r="A10" s="216" t="s">
        <v>149</v>
      </c>
      <c r="B10" s="171">
        <v>3927659</v>
      </c>
      <c r="C10" s="171">
        <v>4175979</v>
      </c>
      <c r="D10" s="171">
        <v>4747679.7699999996</v>
      </c>
      <c r="E10" s="171">
        <v>4721615.99</v>
      </c>
      <c r="F10" s="178">
        <f t="shared" si="2"/>
        <v>120.21450920255552</v>
      </c>
      <c r="G10" s="217">
        <f t="shared" si="3"/>
        <v>99.451020682466975</v>
      </c>
    </row>
    <row r="11" spans="1:7" ht="26.4" x14ac:dyDescent="0.25">
      <c r="A11" s="218" t="s">
        <v>150</v>
      </c>
      <c r="B11" s="131">
        <v>3927659</v>
      </c>
      <c r="C11" s="131">
        <f>+C10</f>
        <v>4175979</v>
      </c>
      <c r="D11" s="131">
        <v>4747679.7699999996</v>
      </c>
      <c r="E11" s="170">
        <v>4721615.99</v>
      </c>
      <c r="F11" s="179">
        <f t="shared" si="2"/>
        <v>120.21450920255552</v>
      </c>
      <c r="G11" s="219">
        <f t="shared" si="3"/>
        <v>99.451020682466975</v>
      </c>
    </row>
    <row r="12" spans="1:7" x14ac:dyDescent="0.25">
      <c r="A12" s="220" t="s">
        <v>151</v>
      </c>
      <c r="B12" s="89">
        <v>281786</v>
      </c>
      <c r="C12" s="89">
        <v>415549</v>
      </c>
      <c r="D12" s="89">
        <v>915549</v>
      </c>
      <c r="E12" s="150">
        <v>915549</v>
      </c>
      <c r="F12" s="180">
        <f t="shared" si="2"/>
        <v>324.9093283555606</v>
      </c>
      <c r="G12" s="221">
        <f t="shared" si="3"/>
        <v>100</v>
      </c>
    </row>
    <row r="13" spans="1:7" x14ac:dyDescent="0.25">
      <c r="A13" s="222" t="s">
        <v>66</v>
      </c>
      <c r="B13" s="89">
        <v>200000</v>
      </c>
      <c r="C13" s="89">
        <v>410000</v>
      </c>
      <c r="D13" s="89">
        <v>910000</v>
      </c>
      <c r="E13" s="150">
        <v>910000</v>
      </c>
      <c r="F13" s="180">
        <f t="shared" si="2"/>
        <v>455</v>
      </c>
      <c r="G13" s="221">
        <f t="shared" si="3"/>
        <v>100</v>
      </c>
    </row>
    <row r="14" spans="1:7" x14ac:dyDescent="0.25">
      <c r="A14" s="223" t="s">
        <v>68</v>
      </c>
      <c r="B14" s="95">
        <v>200000</v>
      </c>
      <c r="C14" s="96"/>
      <c r="D14" s="96"/>
      <c r="E14" s="151">
        <v>860000</v>
      </c>
      <c r="F14" s="177">
        <f t="shared" si="2"/>
        <v>430</v>
      </c>
      <c r="G14" s="215"/>
    </row>
    <row r="15" spans="1:7" x14ac:dyDescent="0.25">
      <c r="A15" s="223" t="s">
        <v>72</v>
      </c>
      <c r="B15" s="96"/>
      <c r="C15" s="96"/>
      <c r="D15" s="96"/>
      <c r="E15" s="151">
        <v>50000</v>
      </c>
      <c r="F15" s="177"/>
      <c r="G15" s="215"/>
    </row>
    <row r="16" spans="1:7" x14ac:dyDescent="0.25">
      <c r="A16" s="222" t="s">
        <v>75</v>
      </c>
      <c r="B16" s="89">
        <v>57601</v>
      </c>
      <c r="C16" s="89">
        <v>5549</v>
      </c>
      <c r="D16" s="89">
        <v>5549</v>
      </c>
      <c r="E16" s="150">
        <v>5549</v>
      </c>
      <c r="F16" s="180">
        <f t="shared" si="2"/>
        <v>9.6335133070606407</v>
      </c>
      <c r="G16" s="221">
        <f t="shared" si="3"/>
        <v>100</v>
      </c>
    </row>
    <row r="17" spans="1:7" x14ac:dyDescent="0.25">
      <c r="A17" s="223" t="s">
        <v>83</v>
      </c>
      <c r="B17" s="95">
        <v>53272</v>
      </c>
      <c r="C17" s="96"/>
      <c r="D17" s="96"/>
      <c r="E17" s="201"/>
      <c r="F17" s="177">
        <f t="shared" si="2"/>
        <v>0</v>
      </c>
      <c r="G17" s="215"/>
    </row>
    <row r="18" spans="1:7" x14ac:dyDescent="0.25">
      <c r="A18" s="223" t="s">
        <v>95</v>
      </c>
      <c r="B18" s="95">
        <v>1728</v>
      </c>
      <c r="C18" s="96"/>
      <c r="D18" s="96"/>
      <c r="E18" s="151">
        <v>3116.83</v>
      </c>
      <c r="F18" s="177">
        <f t="shared" si="2"/>
        <v>180.37210648148147</v>
      </c>
      <c r="G18" s="215"/>
    </row>
    <row r="19" spans="1:7" ht="26.4" x14ac:dyDescent="0.25">
      <c r="A19" s="223" t="s">
        <v>98</v>
      </c>
      <c r="B19" s="95">
        <v>2601</v>
      </c>
      <c r="C19" s="96"/>
      <c r="D19" s="96"/>
      <c r="E19" s="151">
        <v>2432.17</v>
      </c>
      <c r="F19" s="177">
        <f t="shared" si="2"/>
        <v>93.509034986543639</v>
      </c>
      <c r="G19" s="215"/>
    </row>
    <row r="20" spans="1:7" ht="26.4" x14ac:dyDescent="0.25">
      <c r="A20" s="222" t="s">
        <v>108</v>
      </c>
      <c r="B20" s="89">
        <v>24185</v>
      </c>
      <c r="C20" s="93"/>
      <c r="D20" s="93"/>
      <c r="E20" s="149"/>
      <c r="F20" s="180">
        <f t="shared" si="2"/>
        <v>0</v>
      </c>
      <c r="G20" s="221"/>
    </row>
    <row r="21" spans="1:7" x14ac:dyDescent="0.25">
      <c r="A21" s="223" t="s">
        <v>177</v>
      </c>
      <c r="B21" s="95">
        <v>24185</v>
      </c>
      <c r="C21" s="96"/>
      <c r="D21" s="96"/>
      <c r="E21" s="201"/>
      <c r="F21" s="177">
        <f t="shared" si="2"/>
        <v>0</v>
      </c>
      <c r="G21" s="215"/>
    </row>
    <row r="22" spans="1:7" ht="26.4" x14ac:dyDescent="0.25">
      <c r="A22" s="220" t="s">
        <v>169</v>
      </c>
      <c r="B22" s="89">
        <v>50000</v>
      </c>
      <c r="C22" s="93"/>
      <c r="D22" s="93"/>
      <c r="E22" s="149"/>
      <c r="F22" s="180">
        <f t="shared" si="2"/>
        <v>0</v>
      </c>
      <c r="G22" s="221"/>
    </row>
    <row r="23" spans="1:7" x14ac:dyDescent="0.25">
      <c r="A23" s="222" t="s">
        <v>66</v>
      </c>
      <c r="B23" s="89">
        <v>50000</v>
      </c>
      <c r="C23" s="93"/>
      <c r="D23" s="93"/>
      <c r="E23" s="149"/>
      <c r="F23" s="180">
        <f t="shared" si="2"/>
        <v>0</v>
      </c>
      <c r="G23" s="221"/>
    </row>
    <row r="24" spans="1:7" x14ac:dyDescent="0.25">
      <c r="A24" s="223" t="s">
        <v>68</v>
      </c>
      <c r="B24" s="95">
        <v>50000</v>
      </c>
      <c r="C24" s="96"/>
      <c r="D24" s="96"/>
      <c r="E24" s="201"/>
      <c r="F24" s="177">
        <f t="shared" si="2"/>
        <v>0</v>
      </c>
      <c r="G24" s="215"/>
    </row>
    <row r="25" spans="1:7" x14ac:dyDescent="0.25">
      <c r="A25" s="220" t="s">
        <v>152</v>
      </c>
      <c r="B25" s="89">
        <v>17239.900000000001</v>
      </c>
      <c r="C25" s="89">
        <v>15340</v>
      </c>
      <c r="D25" s="89">
        <v>16240</v>
      </c>
      <c r="E25" s="150">
        <v>15640</v>
      </c>
      <c r="F25" s="180">
        <f t="shared" si="2"/>
        <v>90.719783757446379</v>
      </c>
      <c r="G25" s="221">
        <f t="shared" si="3"/>
        <v>96.305418719211815</v>
      </c>
    </row>
    <row r="26" spans="1:7" x14ac:dyDescent="0.25">
      <c r="A26" s="222" t="s">
        <v>75</v>
      </c>
      <c r="B26" s="89">
        <v>16383.15</v>
      </c>
      <c r="C26" s="93"/>
      <c r="D26" s="93"/>
      <c r="E26" s="149"/>
      <c r="F26" s="180">
        <f t="shared" si="2"/>
        <v>0</v>
      </c>
      <c r="G26" s="221"/>
    </row>
    <row r="27" spans="1:7" x14ac:dyDescent="0.25">
      <c r="A27" s="223" t="s">
        <v>91</v>
      </c>
      <c r="B27" s="95">
        <v>16383.15</v>
      </c>
      <c r="C27" s="96"/>
      <c r="D27" s="96"/>
      <c r="E27" s="201"/>
      <c r="F27" s="177">
        <f t="shared" si="2"/>
        <v>0</v>
      </c>
      <c r="G27" s="215"/>
    </row>
    <row r="28" spans="1:7" x14ac:dyDescent="0.25">
      <c r="A28" s="222" t="s">
        <v>101</v>
      </c>
      <c r="B28" s="97">
        <v>210</v>
      </c>
      <c r="C28" s="97">
        <v>210</v>
      </c>
      <c r="D28" s="97">
        <v>210</v>
      </c>
      <c r="E28" s="202">
        <v>210</v>
      </c>
      <c r="F28" s="180">
        <f t="shared" si="2"/>
        <v>100</v>
      </c>
      <c r="G28" s="221">
        <f t="shared" si="3"/>
        <v>100</v>
      </c>
    </row>
    <row r="29" spans="1:7" x14ac:dyDescent="0.25">
      <c r="A29" s="223" t="s">
        <v>103</v>
      </c>
      <c r="B29" s="99">
        <v>210</v>
      </c>
      <c r="C29" s="96"/>
      <c r="D29" s="96"/>
      <c r="E29" s="203">
        <v>210</v>
      </c>
      <c r="F29" s="177">
        <f t="shared" si="2"/>
        <v>100</v>
      </c>
      <c r="G29" s="215"/>
    </row>
    <row r="30" spans="1:7" ht="26.4" x14ac:dyDescent="0.25">
      <c r="A30" s="222" t="s">
        <v>108</v>
      </c>
      <c r="B30" s="97">
        <v>646.75</v>
      </c>
      <c r="C30" s="89">
        <v>15130</v>
      </c>
      <c r="D30" s="89">
        <v>16030</v>
      </c>
      <c r="E30" s="150">
        <v>15430</v>
      </c>
      <c r="F30" s="180">
        <f t="shared" si="2"/>
        <v>2385.7750289911096</v>
      </c>
      <c r="G30" s="221">
        <f t="shared" si="3"/>
        <v>96.257018091079232</v>
      </c>
    </row>
    <row r="31" spans="1:7" x14ac:dyDescent="0.25">
      <c r="A31" s="223" t="s">
        <v>110</v>
      </c>
      <c r="B31" s="99">
        <v>646.75</v>
      </c>
      <c r="C31" s="96"/>
      <c r="D31" s="96"/>
      <c r="E31" s="151">
        <v>1098.7</v>
      </c>
      <c r="F31" s="177">
        <f t="shared" si="2"/>
        <v>169.88017008117509</v>
      </c>
      <c r="G31" s="215"/>
    </row>
    <row r="32" spans="1:7" x14ac:dyDescent="0.25">
      <c r="A32" s="223" t="s">
        <v>174</v>
      </c>
      <c r="B32" s="96"/>
      <c r="C32" s="96"/>
      <c r="D32" s="96"/>
      <c r="E32" s="203">
        <v>399</v>
      </c>
      <c r="F32" s="177"/>
      <c r="G32" s="215"/>
    </row>
    <row r="33" spans="1:7" x14ac:dyDescent="0.25">
      <c r="A33" s="223" t="s">
        <v>175</v>
      </c>
      <c r="B33" s="96"/>
      <c r="C33" s="96"/>
      <c r="D33" s="96"/>
      <c r="E33" s="151">
        <v>6699.13</v>
      </c>
      <c r="F33" s="177"/>
      <c r="G33" s="215"/>
    </row>
    <row r="34" spans="1:7" x14ac:dyDescent="0.25">
      <c r="A34" s="223" t="s">
        <v>113</v>
      </c>
      <c r="B34" s="96"/>
      <c r="C34" s="96"/>
      <c r="D34" s="96"/>
      <c r="E34" s="151">
        <v>7233.17</v>
      </c>
      <c r="F34" s="177"/>
      <c r="G34" s="215"/>
    </row>
    <row r="35" spans="1:7" ht="26.4" x14ac:dyDescent="0.25">
      <c r="A35" s="220" t="s">
        <v>153</v>
      </c>
      <c r="B35" s="89">
        <v>3019439.78</v>
      </c>
      <c r="C35" s="89">
        <v>3120000</v>
      </c>
      <c r="D35" s="89">
        <v>3124810</v>
      </c>
      <c r="E35" s="150">
        <v>3108325.93</v>
      </c>
      <c r="F35" s="180">
        <f t="shared" si="2"/>
        <v>102.94379608392126</v>
      </c>
      <c r="G35" s="221">
        <f t="shared" si="3"/>
        <v>99.472477686643359</v>
      </c>
    </row>
    <row r="36" spans="1:7" ht="17.399999999999999" customHeight="1" x14ac:dyDescent="0.25">
      <c r="A36" s="222" t="s">
        <v>66</v>
      </c>
      <c r="B36" s="89">
        <v>1922213.58</v>
      </c>
      <c r="C36" s="89">
        <v>1965000</v>
      </c>
      <c r="D36" s="89">
        <v>2006310</v>
      </c>
      <c r="E36" s="150">
        <v>1965123.72</v>
      </c>
      <c r="F36" s="180">
        <f t="shared" si="2"/>
        <v>102.23232945841534</v>
      </c>
      <c r="G36" s="221">
        <f t="shared" si="3"/>
        <v>97.947162701676206</v>
      </c>
    </row>
    <row r="37" spans="1:7" x14ac:dyDescent="0.25">
      <c r="A37" s="223" t="s">
        <v>68</v>
      </c>
      <c r="B37" s="95">
        <v>1060635.17</v>
      </c>
      <c r="C37" s="96"/>
      <c r="D37" s="96"/>
      <c r="E37" s="151">
        <v>1074547.56</v>
      </c>
      <c r="F37" s="177">
        <f t="shared" si="2"/>
        <v>101.31170362755368</v>
      </c>
      <c r="G37" s="215"/>
    </row>
    <row r="38" spans="1:7" x14ac:dyDescent="0.25">
      <c r="A38" s="223" t="s">
        <v>69</v>
      </c>
      <c r="B38" s="95">
        <v>25646.02</v>
      </c>
      <c r="C38" s="96"/>
      <c r="D38" s="96"/>
      <c r="E38" s="151">
        <v>40776.75</v>
      </c>
      <c r="F38" s="177">
        <f t="shared" si="2"/>
        <v>158.9983553003546</v>
      </c>
      <c r="G38" s="215"/>
    </row>
    <row r="39" spans="1:7" x14ac:dyDescent="0.25">
      <c r="A39" s="223" t="s">
        <v>70</v>
      </c>
      <c r="B39" s="95">
        <v>374935.88</v>
      </c>
      <c r="C39" s="96"/>
      <c r="D39" s="96"/>
      <c r="E39" s="151">
        <v>317478.45</v>
      </c>
      <c r="F39" s="177">
        <f t="shared" si="2"/>
        <v>84.675398364114955</v>
      </c>
      <c r="G39" s="215"/>
    </row>
    <row r="40" spans="1:7" x14ac:dyDescent="0.25">
      <c r="A40" s="223" t="s">
        <v>72</v>
      </c>
      <c r="B40" s="95">
        <v>148725.94</v>
      </c>
      <c r="C40" s="96"/>
      <c r="D40" s="96"/>
      <c r="E40" s="151">
        <v>111289.69</v>
      </c>
      <c r="F40" s="177">
        <f t="shared" si="2"/>
        <v>74.828701704625303</v>
      </c>
      <c r="G40" s="215"/>
    </row>
    <row r="41" spans="1:7" ht="26.4" x14ac:dyDescent="0.25">
      <c r="A41" s="223" t="s">
        <v>74</v>
      </c>
      <c r="B41" s="95">
        <v>312270.57</v>
      </c>
      <c r="C41" s="96"/>
      <c r="D41" s="96"/>
      <c r="E41" s="151">
        <v>421031.27</v>
      </c>
      <c r="F41" s="177">
        <f t="shared" si="2"/>
        <v>134.82899461194822</v>
      </c>
      <c r="G41" s="215"/>
    </row>
    <row r="42" spans="1:7" x14ac:dyDescent="0.25">
      <c r="A42" s="222" t="s">
        <v>75</v>
      </c>
      <c r="B42" s="89">
        <v>1066453.7</v>
      </c>
      <c r="C42" s="89">
        <v>1123800</v>
      </c>
      <c r="D42" s="89">
        <v>1082300</v>
      </c>
      <c r="E42" s="150">
        <v>1117221.67</v>
      </c>
      <c r="F42" s="180">
        <f t="shared" si="2"/>
        <v>104.76044764062425</v>
      </c>
      <c r="G42" s="221">
        <f t="shared" si="3"/>
        <v>103.22661646493579</v>
      </c>
    </row>
    <row r="43" spans="1:7" x14ac:dyDescent="0.25">
      <c r="A43" s="223" t="s">
        <v>77</v>
      </c>
      <c r="B43" s="95">
        <v>4674.68</v>
      </c>
      <c r="C43" s="96"/>
      <c r="D43" s="96"/>
      <c r="E43" s="151">
        <v>3944.4</v>
      </c>
      <c r="F43" s="177">
        <f t="shared" si="2"/>
        <v>84.377968117603757</v>
      </c>
      <c r="G43" s="215"/>
    </row>
    <row r="44" spans="1:7" ht="26.4" x14ac:dyDescent="0.25">
      <c r="A44" s="223" t="s">
        <v>78</v>
      </c>
      <c r="B44" s="95">
        <v>87671.67</v>
      </c>
      <c r="C44" s="96"/>
      <c r="D44" s="96"/>
      <c r="E44" s="151">
        <v>82136.679999999993</v>
      </c>
      <c r="F44" s="177">
        <f t="shared" si="2"/>
        <v>93.686683509051434</v>
      </c>
      <c r="G44" s="215"/>
    </row>
    <row r="45" spans="1:7" x14ac:dyDescent="0.25">
      <c r="A45" s="223" t="s">
        <v>79</v>
      </c>
      <c r="B45" s="95">
        <v>2364.98</v>
      </c>
      <c r="C45" s="96"/>
      <c r="D45" s="96"/>
      <c r="E45" s="151">
        <v>2201.36</v>
      </c>
      <c r="F45" s="177">
        <f t="shared" si="2"/>
        <v>93.081548258336227</v>
      </c>
      <c r="G45" s="215"/>
    </row>
    <row r="46" spans="1:7" x14ac:dyDescent="0.25">
      <c r="A46" s="223" t="s">
        <v>81</v>
      </c>
      <c r="B46" s="95">
        <v>61347.72</v>
      </c>
      <c r="C46" s="96"/>
      <c r="D46" s="96"/>
      <c r="E46" s="151">
        <v>59495.31</v>
      </c>
      <c r="F46" s="177">
        <f t="shared" si="2"/>
        <v>96.980474579984389</v>
      </c>
      <c r="G46" s="215"/>
    </row>
    <row r="47" spans="1:7" x14ac:dyDescent="0.25">
      <c r="A47" s="223" t="s">
        <v>82</v>
      </c>
      <c r="B47" s="95">
        <v>414323.71</v>
      </c>
      <c r="C47" s="96"/>
      <c r="D47" s="96"/>
      <c r="E47" s="151">
        <v>436244.54</v>
      </c>
      <c r="F47" s="177">
        <f t="shared" si="2"/>
        <v>105.29074959287269</v>
      </c>
      <c r="G47" s="215"/>
    </row>
    <row r="48" spans="1:7" x14ac:dyDescent="0.25">
      <c r="A48" s="223" t="s">
        <v>83</v>
      </c>
      <c r="B48" s="95">
        <v>199982.64</v>
      </c>
      <c r="C48" s="96"/>
      <c r="D48" s="96"/>
      <c r="E48" s="151">
        <v>231920.15</v>
      </c>
      <c r="F48" s="177">
        <f t="shared" si="2"/>
        <v>115.97014120825686</v>
      </c>
      <c r="G48" s="215"/>
    </row>
    <row r="49" spans="1:7" ht="26.4" x14ac:dyDescent="0.25">
      <c r="A49" s="223" t="s">
        <v>84</v>
      </c>
      <c r="B49" s="95">
        <v>10471.1</v>
      </c>
      <c r="C49" s="96"/>
      <c r="D49" s="96"/>
      <c r="E49" s="151">
        <v>15536.86</v>
      </c>
      <c r="F49" s="177">
        <f t="shared" si="2"/>
        <v>148.37848936596919</v>
      </c>
      <c r="G49" s="215"/>
    </row>
    <row r="50" spans="1:7" x14ac:dyDescent="0.25">
      <c r="A50" s="223" t="s">
        <v>85</v>
      </c>
      <c r="B50" s="95">
        <v>20109.669999999998</v>
      </c>
      <c r="C50" s="96"/>
      <c r="D50" s="96"/>
      <c r="E50" s="151">
        <v>19589.310000000001</v>
      </c>
      <c r="F50" s="177">
        <f t="shared" si="2"/>
        <v>97.412389164019118</v>
      </c>
      <c r="G50" s="215"/>
    </row>
    <row r="51" spans="1:7" x14ac:dyDescent="0.25">
      <c r="A51" s="223" t="s">
        <v>86</v>
      </c>
      <c r="B51" s="95">
        <v>18137.68</v>
      </c>
      <c r="C51" s="96"/>
      <c r="D51" s="96"/>
      <c r="E51" s="151">
        <v>18283.25</v>
      </c>
      <c r="F51" s="177">
        <f t="shared" si="2"/>
        <v>100.80258335134371</v>
      </c>
      <c r="G51" s="215"/>
    </row>
    <row r="52" spans="1:7" x14ac:dyDescent="0.25">
      <c r="A52" s="223" t="s">
        <v>88</v>
      </c>
      <c r="B52" s="95">
        <v>18355.060000000001</v>
      </c>
      <c r="C52" s="96"/>
      <c r="D52" s="96"/>
      <c r="E52" s="151">
        <v>17771.78</v>
      </c>
      <c r="F52" s="177">
        <f t="shared" si="2"/>
        <v>96.822238663344038</v>
      </c>
      <c r="G52" s="215"/>
    </row>
    <row r="53" spans="1:7" x14ac:dyDescent="0.25">
      <c r="A53" s="223" t="s">
        <v>89</v>
      </c>
      <c r="B53" s="95">
        <v>49952.72</v>
      </c>
      <c r="C53" s="96"/>
      <c r="D53" s="96"/>
      <c r="E53" s="151">
        <v>17545.36</v>
      </c>
      <c r="F53" s="177">
        <f t="shared" si="2"/>
        <v>35.123933191225625</v>
      </c>
      <c r="G53" s="215"/>
    </row>
    <row r="54" spans="1:7" x14ac:dyDescent="0.25">
      <c r="A54" s="223" t="s">
        <v>90</v>
      </c>
      <c r="B54" s="95">
        <v>7456.55</v>
      </c>
      <c r="C54" s="96"/>
      <c r="D54" s="96"/>
      <c r="E54" s="151">
        <v>7214.47</v>
      </c>
      <c r="F54" s="177">
        <f t="shared" si="2"/>
        <v>96.75345836881668</v>
      </c>
      <c r="G54" s="215"/>
    </row>
    <row r="55" spans="1:7" x14ac:dyDescent="0.25">
      <c r="A55" s="223" t="s">
        <v>91</v>
      </c>
      <c r="B55" s="95">
        <v>102798.06</v>
      </c>
      <c r="C55" s="96"/>
      <c r="D55" s="96"/>
      <c r="E55" s="151">
        <v>129761.34</v>
      </c>
      <c r="F55" s="177">
        <f t="shared" si="2"/>
        <v>126.22936658532271</v>
      </c>
      <c r="G55" s="215"/>
    </row>
    <row r="56" spans="1:7" x14ac:dyDescent="0.25">
      <c r="A56" s="223" t="s">
        <v>92</v>
      </c>
      <c r="B56" s="95">
        <v>4062.88</v>
      </c>
      <c r="C56" s="96"/>
      <c r="D56" s="96"/>
      <c r="E56" s="151">
        <v>2447.34</v>
      </c>
      <c r="F56" s="177">
        <f t="shared" si="2"/>
        <v>60.236580947505225</v>
      </c>
      <c r="G56" s="215"/>
    </row>
    <row r="57" spans="1:7" x14ac:dyDescent="0.25">
      <c r="A57" s="223" t="s">
        <v>93</v>
      </c>
      <c r="B57" s="95">
        <v>20023.62</v>
      </c>
      <c r="C57" s="96"/>
      <c r="D57" s="96"/>
      <c r="E57" s="151">
        <v>19993.8</v>
      </c>
      <c r="F57" s="177">
        <f t="shared" si="2"/>
        <v>99.851075879386443</v>
      </c>
      <c r="G57" s="215"/>
    </row>
    <row r="58" spans="1:7" x14ac:dyDescent="0.25">
      <c r="A58" s="223" t="s">
        <v>94</v>
      </c>
      <c r="B58" s="95">
        <v>8806.01</v>
      </c>
      <c r="C58" s="96"/>
      <c r="D58" s="96"/>
      <c r="E58" s="151">
        <v>18326.240000000002</v>
      </c>
      <c r="F58" s="177">
        <f t="shared" si="2"/>
        <v>208.1105971944161</v>
      </c>
      <c r="G58" s="215"/>
    </row>
    <row r="59" spans="1:7" x14ac:dyDescent="0.25">
      <c r="A59" s="223" t="s">
        <v>95</v>
      </c>
      <c r="B59" s="95">
        <v>11234.99</v>
      </c>
      <c r="C59" s="96"/>
      <c r="D59" s="96"/>
      <c r="E59" s="151">
        <v>11597.14</v>
      </c>
      <c r="F59" s="177">
        <f t="shared" si="2"/>
        <v>103.22341185884456</v>
      </c>
      <c r="G59" s="215"/>
    </row>
    <row r="60" spans="1:7" x14ac:dyDescent="0.25">
      <c r="A60" s="223" t="s">
        <v>96</v>
      </c>
      <c r="B60" s="95">
        <v>5275.57</v>
      </c>
      <c r="C60" s="96"/>
      <c r="D60" s="96"/>
      <c r="E60" s="151">
        <v>7581.69</v>
      </c>
      <c r="F60" s="177">
        <f t="shared" si="2"/>
        <v>143.71319118123728</v>
      </c>
      <c r="G60" s="215"/>
    </row>
    <row r="61" spans="1:7" ht="26.4" x14ac:dyDescent="0.25">
      <c r="A61" s="223" t="s">
        <v>98</v>
      </c>
      <c r="B61" s="99">
        <v>205.02</v>
      </c>
      <c r="C61" s="96"/>
      <c r="D61" s="96"/>
      <c r="E61" s="201"/>
      <c r="F61" s="177">
        <f t="shared" si="2"/>
        <v>0</v>
      </c>
      <c r="G61" s="215"/>
    </row>
    <row r="62" spans="1:7" x14ac:dyDescent="0.25">
      <c r="A62" s="223" t="s">
        <v>99</v>
      </c>
      <c r="B62" s="95">
        <v>13837.5</v>
      </c>
      <c r="C62" s="96"/>
      <c r="D62" s="96"/>
      <c r="E62" s="151">
        <v>9685.35</v>
      </c>
      <c r="F62" s="177">
        <f t="shared" si="2"/>
        <v>69.993495934959356</v>
      </c>
      <c r="G62" s="215"/>
    </row>
    <row r="63" spans="1:7" x14ac:dyDescent="0.25">
      <c r="A63" s="223" t="s">
        <v>173</v>
      </c>
      <c r="B63" s="95">
        <v>2350.5100000000002</v>
      </c>
      <c r="C63" s="96"/>
      <c r="D63" s="96"/>
      <c r="E63" s="151">
        <v>2117.4499999999998</v>
      </c>
      <c r="F63" s="177">
        <f t="shared" si="2"/>
        <v>90.084705021463407</v>
      </c>
      <c r="G63" s="215"/>
    </row>
    <row r="64" spans="1:7" x14ac:dyDescent="0.25">
      <c r="A64" s="223" t="s">
        <v>100</v>
      </c>
      <c r="B64" s="95">
        <v>3011.36</v>
      </c>
      <c r="C64" s="96"/>
      <c r="D64" s="96"/>
      <c r="E64" s="151">
        <v>3827.85</v>
      </c>
      <c r="F64" s="177">
        <f t="shared" si="2"/>
        <v>127.11366292970617</v>
      </c>
      <c r="G64" s="215"/>
    </row>
    <row r="65" spans="1:7" x14ac:dyDescent="0.25">
      <c r="A65" s="222" t="s">
        <v>101</v>
      </c>
      <c r="B65" s="89">
        <v>1185.69</v>
      </c>
      <c r="C65" s="89">
        <v>1200</v>
      </c>
      <c r="D65" s="89">
        <v>1200</v>
      </c>
      <c r="E65" s="150">
        <v>1096.78</v>
      </c>
      <c r="F65" s="180">
        <f t="shared" si="2"/>
        <v>92.501412679536799</v>
      </c>
      <c r="G65" s="221">
        <f t="shared" si="3"/>
        <v>91.398333333333326</v>
      </c>
    </row>
    <row r="66" spans="1:7" x14ac:dyDescent="0.25">
      <c r="A66" s="223" t="s">
        <v>103</v>
      </c>
      <c r="B66" s="95">
        <v>1185.69</v>
      </c>
      <c r="C66" s="96"/>
      <c r="D66" s="96"/>
      <c r="E66" s="151">
        <v>1096.78</v>
      </c>
      <c r="F66" s="177">
        <f t="shared" si="2"/>
        <v>92.501412679536799</v>
      </c>
      <c r="G66" s="215"/>
    </row>
    <row r="67" spans="1:7" ht="26.4" x14ac:dyDescent="0.25">
      <c r="A67" s="222" t="s">
        <v>104</v>
      </c>
      <c r="B67" s="89">
        <v>27430.560000000001</v>
      </c>
      <c r="C67" s="89">
        <v>27000</v>
      </c>
      <c r="D67" s="89">
        <v>27000</v>
      </c>
      <c r="E67" s="150">
        <v>24883.759999999998</v>
      </c>
      <c r="F67" s="180">
        <f t="shared" si="2"/>
        <v>90.715464795468975</v>
      </c>
      <c r="G67" s="221">
        <f t="shared" si="3"/>
        <v>92.16207407407407</v>
      </c>
    </row>
    <row r="68" spans="1:7" x14ac:dyDescent="0.25">
      <c r="A68" s="223" t="s">
        <v>106</v>
      </c>
      <c r="B68" s="95">
        <v>27430.560000000001</v>
      </c>
      <c r="C68" s="96"/>
      <c r="D68" s="96"/>
      <c r="E68" s="151">
        <v>24883.759999999998</v>
      </c>
      <c r="F68" s="177">
        <f t="shared" si="2"/>
        <v>90.715464795468975</v>
      </c>
      <c r="G68" s="215"/>
    </row>
    <row r="69" spans="1:7" ht="26.4" x14ac:dyDescent="0.25">
      <c r="A69" s="222" t="s">
        <v>108</v>
      </c>
      <c r="B69" s="89">
        <v>2156.25</v>
      </c>
      <c r="C69" s="89">
        <v>3000</v>
      </c>
      <c r="D69" s="89">
        <v>8000</v>
      </c>
      <c r="E69" s="149"/>
      <c r="F69" s="180">
        <f t="shared" si="2"/>
        <v>0</v>
      </c>
      <c r="G69" s="221">
        <f t="shared" si="3"/>
        <v>0</v>
      </c>
    </row>
    <row r="70" spans="1:7" x14ac:dyDescent="0.25">
      <c r="A70" s="223" t="s">
        <v>115</v>
      </c>
      <c r="B70" s="95">
        <v>2156.25</v>
      </c>
      <c r="C70" s="96"/>
      <c r="D70" s="96"/>
      <c r="E70" s="201"/>
      <c r="F70" s="177">
        <f t="shared" si="2"/>
        <v>0</v>
      </c>
      <c r="G70" s="215"/>
    </row>
    <row r="71" spans="1:7" ht="26.4" x14ac:dyDescent="0.25">
      <c r="A71" s="220" t="s">
        <v>154</v>
      </c>
      <c r="B71" s="89">
        <v>495762.43</v>
      </c>
      <c r="C71" s="89">
        <v>521390</v>
      </c>
      <c r="D71" s="89">
        <v>554187</v>
      </c>
      <c r="E71" s="150">
        <v>554187</v>
      </c>
      <c r="F71" s="180">
        <f t="shared" ref="F71:F134" si="4">(+E71/B71)*100</f>
        <v>111.78479176003717</v>
      </c>
      <c r="G71" s="221">
        <f t="shared" ref="G71:G133" si="5">(+E71/D71)*100</f>
        <v>100</v>
      </c>
    </row>
    <row r="72" spans="1:7" x14ac:dyDescent="0.25">
      <c r="A72" s="222" t="s">
        <v>66</v>
      </c>
      <c r="B72" s="89">
        <v>390581.07</v>
      </c>
      <c r="C72" s="89">
        <v>390581</v>
      </c>
      <c r="D72" s="89">
        <v>423378</v>
      </c>
      <c r="E72" s="150">
        <v>423378</v>
      </c>
      <c r="F72" s="180">
        <f t="shared" si="4"/>
        <v>108.3969584086602</v>
      </c>
      <c r="G72" s="221">
        <f t="shared" si="5"/>
        <v>100</v>
      </c>
    </row>
    <row r="73" spans="1:7" x14ac:dyDescent="0.25">
      <c r="A73" s="223" t="s">
        <v>68</v>
      </c>
      <c r="B73" s="95">
        <v>334461.48</v>
      </c>
      <c r="C73" s="96"/>
      <c r="D73" s="96"/>
      <c r="E73" s="151">
        <v>367259</v>
      </c>
      <c r="F73" s="177">
        <f t="shared" si="4"/>
        <v>109.80606795138263</v>
      </c>
      <c r="G73" s="215"/>
    </row>
    <row r="74" spans="1:7" x14ac:dyDescent="0.25">
      <c r="A74" s="223" t="s">
        <v>70</v>
      </c>
      <c r="B74" s="95">
        <v>28917.25</v>
      </c>
      <c r="C74" s="96"/>
      <c r="D74" s="96"/>
      <c r="E74" s="151">
        <v>28917</v>
      </c>
      <c r="F74" s="177">
        <f t="shared" si="4"/>
        <v>99.999135464126084</v>
      </c>
      <c r="G74" s="215"/>
    </row>
    <row r="75" spans="1:7" ht="26.4" x14ac:dyDescent="0.25">
      <c r="A75" s="223" t="s">
        <v>74</v>
      </c>
      <c r="B75" s="95">
        <v>27202.34</v>
      </c>
      <c r="C75" s="96"/>
      <c r="D75" s="96"/>
      <c r="E75" s="151">
        <v>27202</v>
      </c>
      <c r="F75" s="177">
        <f t="shared" si="4"/>
        <v>99.998750107527513</v>
      </c>
      <c r="G75" s="215"/>
    </row>
    <row r="76" spans="1:7" x14ac:dyDescent="0.25">
      <c r="A76" s="222" t="s">
        <v>75</v>
      </c>
      <c r="B76" s="89">
        <v>105181.36</v>
      </c>
      <c r="C76" s="89">
        <v>105182</v>
      </c>
      <c r="D76" s="89">
        <v>105182</v>
      </c>
      <c r="E76" s="150">
        <v>105182</v>
      </c>
      <c r="F76" s="180">
        <f t="shared" si="4"/>
        <v>100.00060847283207</v>
      </c>
      <c r="G76" s="221">
        <f t="shared" si="5"/>
        <v>100</v>
      </c>
    </row>
    <row r="77" spans="1:7" x14ac:dyDescent="0.25">
      <c r="A77" s="223" t="s">
        <v>82</v>
      </c>
      <c r="B77" s="95">
        <v>66691.75</v>
      </c>
      <c r="C77" s="96"/>
      <c r="D77" s="96"/>
      <c r="E77" s="151">
        <v>66692</v>
      </c>
      <c r="F77" s="177">
        <f t="shared" si="4"/>
        <v>100.00037485895932</v>
      </c>
      <c r="G77" s="215"/>
    </row>
    <row r="78" spans="1:7" x14ac:dyDescent="0.25">
      <c r="A78" s="223" t="s">
        <v>89</v>
      </c>
      <c r="B78" s="95">
        <v>38489.61</v>
      </c>
      <c r="C78" s="96"/>
      <c r="D78" s="96"/>
      <c r="E78" s="151">
        <v>38490</v>
      </c>
      <c r="F78" s="177">
        <f t="shared" si="4"/>
        <v>100.00101326046172</v>
      </c>
      <c r="G78" s="215"/>
    </row>
    <row r="79" spans="1:7" ht="26.4" x14ac:dyDescent="0.25">
      <c r="A79" s="222" t="s">
        <v>108</v>
      </c>
      <c r="B79" s="93"/>
      <c r="C79" s="89">
        <v>25627</v>
      </c>
      <c r="D79" s="89">
        <v>25627</v>
      </c>
      <c r="E79" s="150">
        <v>25627</v>
      </c>
      <c r="F79" s="180"/>
      <c r="G79" s="221">
        <f t="shared" si="5"/>
        <v>100</v>
      </c>
    </row>
    <row r="80" spans="1:7" x14ac:dyDescent="0.25">
      <c r="A80" s="223" t="s">
        <v>175</v>
      </c>
      <c r="B80" s="96"/>
      <c r="C80" s="96"/>
      <c r="D80" s="96"/>
      <c r="E80" s="151">
        <v>8127</v>
      </c>
      <c r="F80" s="177"/>
      <c r="G80" s="215"/>
    </row>
    <row r="81" spans="1:7" x14ac:dyDescent="0.25">
      <c r="A81" s="223" t="s">
        <v>113</v>
      </c>
      <c r="B81" s="96"/>
      <c r="C81" s="96"/>
      <c r="D81" s="96"/>
      <c r="E81" s="151">
        <v>17500</v>
      </c>
      <c r="F81" s="177"/>
      <c r="G81" s="215"/>
    </row>
    <row r="82" spans="1:7" ht="26.4" x14ac:dyDescent="0.25">
      <c r="A82" s="220" t="s">
        <v>155</v>
      </c>
      <c r="B82" s="89">
        <v>42244.55</v>
      </c>
      <c r="C82" s="89">
        <v>95000</v>
      </c>
      <c r="D82" s="89">
        <v>104089.5</v>
      </c>
      <c r="E82" s="150">
        <v>104089.5</v>
      </c>
      <c r="F82" s="180">
        <f t="shared" si="4"/>
        <v>246.39746428829281</v>
      </c>
      <c r="G82" s="221">
        <f t="shared" si="5"/>
        <v>100</v>
      </c>
    </row>
    <row r="83" spans="1:7" x14ac:dyDescent="0.25">
      <c r="A83" s="222" t="s">
        <v>66</v>
      </c>
      <c r="B83" s="93"/>
      <c r="C83" s="89"/>
      <c r="D83" s="89">
        <v>64089.5</v>
      </c>
      <c r="E83" s="150">
        <v>64089.5</v>
      </c>
      <c r="F83" s="180"/>
      <c r="G83" s="221">
        <f t="shared" si="5"/>
        <v>100</v>
      </c>
    </row>
    <row r="84" spans="1:7" x14ac:dyDescent="0.25">
      <c r="A84" s="223" t="s">
        <v>68</v>
      </c>
      <c r="B84" s="96"/>
      <c r="C84" s="96"/>
      <c r="D84" s="96"/>
      <c r="E84" s="151">
        <v>64089.5</v>
      </c>
      <c r="F84" s="177"/>
      <c r="G84" s="215"/>
    </row>
    <row r="85" spans="1:7" x14ac:dyDescent="0.25">
      <c r="A85" s="222" t="s">
        <v>75</v>
      </c>
      <c r="B85" s="89">
        <v>12125.12</v>
      </c>
      <c r="C85" s="89">
        <v>40000</v>
      </c>
      <c r="D85" s="89">
        <v>40000</v>
      </c>
      <c r="E85" s="150">
        <v>40000</v>
      </c>
      <c r="F85" s="180">
        <f t="shared" si="4"/>
        <v>329.89364228972573</v>
      </c>
      <c r="G85" s="221">
        <f t="shared" si="5"/>
        <v>100</v>
      </c>
    </row>
    <row r="86" spans="1:7" x14ac:dyDescent="0.25">
      <c r="A86" s="223" t="s">
        <v>89</v>
      </c>
      <c r="B86" s="95">
        <v>3704.17</v>
      </c>
      <c r="C86" s="96"/>
      <c r="D86" s="96"/>
      <c r="E86" s="151">
        <v>40000</v>
      </c>
      <c r="F86" s="177">
        <f t="shared" si="4"/>
        <v>1079.8640451167198</v>
      </c>
      <c r="G86" s="215"/>
    </row>
    <row r="87" spans="1:7" x14ac:dyDescent="0.25">
      <c r="A87" s="223" t="s">
        <v>93</v>
      </c>
      <c r="B87" s="95">
        <v>8420.9500000000007</v>
      </c>
      <c r="C87" s="96"/>
      <c r="D87" s="96"/>
      <c r="E87" s="201"/>
      <c r="F87" s="177">
        <f t="shared" si="4"/>
        <v>0</v>
      </c>
      <c r="G87" s="215"/>
    </row>
    <row r="88" spans="1:7" ht="26.4" x14ac:dyDescent="0.25">
      <c r="A88" s="222" t="s">
        <v>108</v>
      </c>
      <c r="B88" s="89">
        <v>30119.43</v>
      </c>
      <c r="C88" s="173">
        <v>55000</v>
      </c>
      <c r="D88" s="93"/>
      <c r="E88" s="149"/>
      <c r="F88" s="180">
        <f t="shared" si="4"/>
        <v>0</v>
      </c>
      <c r="G88" s="221"/>
    </row>
    <row r="89" spans="1:7" x14ac:dyDescent="0.25">
      <c r="A89" s="223" t="s">
        <v>175</v>
      </c>
      <c r="B89" s="95">
        <v>15317.79</v>
      </c>
      <c r="C89" s="96"/>
      <c r="D89" s="96"/>
      <c r="E89" s="201"/>
      <c r="F89" s="177">
        <f t="shared" si="4"/>
        <v>0</v>
      </c>
      <c r="G89" s="215"/>
    </row>
    <row r="90" spans="1:7" x14ac:dyDescent="0.25">
      <c r="A90" s="223" t="s">
        <v>113</v>
      </c>
      <c r="B90" s="95">
        <v>8992.31</v>
      </c>
      <c r="C90" s="96"/>
      <c r="D90" s="96"/>
      <c r="E90" s="201"/>
      <c r="F90" s="177">
        <f t="shared" si="4"/>
        <v>0</v>
      </c>
      <c r="G90" s="215"/>
    </row>
    <row r="91" spans="1:7" x14ac:dyDescent="0.25">
      <c r="A91" s="223" t="s">
        <v>177</v>
      </c>
      <c r="B91" s="95">
        <v>5809.33</v>
      </c>
      <c r="C91" s="96"/>
      <c r="D91" s="96"/>
      <c r="E91" s="201"/>
      <c r="F91" s="177">
        <f t="shared" si="4"/>
        <v>0</v>
      </c>
      <c r="G91" s="215"/>
    </row>
    <row r="92" spans="1:7" ht="26.4" x14ac:dyDescent="0.25">
      <c r="A92" s="220" t="s">
        <v>156</v>
      </c>
      <c r="B92" s="93"/>
      <c r="C92" s="89">
        <v>0</v>
      </c>
      <c r="D92" s="89">
        <v>6404.27</v>
      </c>
      <c r="E92" s="150">
        <v>6404.27</v>
      </c>
      <c r="F92" s="180"/>
      <c r="G92" s="221">
        <f t="shared" si="5"/>
        <v>100</v>
      </c>
    </row>
    <row r="93" spans="1:7" x14ac:dyDescent="0.25">
      <c r="A93" s="222" t="s">
        <v>66</v>
      </c>
      <c r="B93" s="93"/>
      <c r="C93" s="89">
        <v>0</v>
      </c>
      <c r="D93" s="89">
        <v>6404.27</v>
      </c>
      <c r="E93" s="150">
        <v>6404.27</v>
      </c>
      <c r="F93" s="180"/>
      <c r="G93" s="221">
        <f t="shared" si="5"/>
        <v>100</v>
      </c>
    </row>
    <row r="94" spans="1:7" x14ac:dyDescent="0.25">
      <c r="A94" s="223" t="s">
        <v>68</v>
      </c>
      <c r="B94" s="96"/>
      <c r="C94" s="96"/>
      <c r="D94" s="96"/>
      <c r="E94" s="151">
        <v>6404.27</v>
      </c>
      <c r="F94" s="177"/>
      <c r="G94" s="215"/>
    </row>
    <row r="95" spans="1:7" x14ac:dyDescent="0.25">
      <c r="A95" s="220" t="s">
        <v>157</v>
      </c>
      <c r="B95" s="89">
        <v>6435.45</v>
      </c>
      <c r="C95" s="89">
        <v>2700</v>
      </c>
      <c r="D95" s="89">
        <v>5400</v>
      </c>
      <c r="E95" s="150">
        <v>5400</v>
      </c>
      <c r="F95" s="180">
        <f t="shared" si="4"/>
        <v>83.910216068806378</v>
      </c>
      <c r="G95" s="221">
        <f t="shared" si="5"/>
        <v>100</v>
      </c>
    </row>
    <row r="96" spans="1:7" x14ac:dyDescent="0.25">
      <c r="A96" s="222" t="s">
        <v>75</v>
      </c>
      <c r="B96" s="89">
        <v>6435.45</v>
      </c>
      <c r="C96" s="89">
        <v>2700</v>
      </c>
      <c r="D96" s="89">
        <v>5400</v>
      </c>
      <c r="E96" s="150">
        <v>5400</v>
      </c>
      <c r="F96" s="180">
        <f t="shared" si="4"/>
        <v>83.910216068806378</v>
      </c>
      <c r="G96" s="221">
        <f t="shared" si="5"/>
        <v>100</v>
      </c>
    </row>
    <row r="97" spans="1:7" x14ac:dyDescent="0.25">
      <c r="A97" s="223" t="s">
        <v>83</v>
      </c>
      <c r="B97" s="95">
        <v>6435.45</v>
      </c>
      <c r="C97" s="96"/>
      <c r="D97" s="96"/>
      <c r="E97" s="151">
        <v>5400</v>
      </c>
      <c r="F97" s="177">
        <f t="shared" si="4"/>
        <v>83.910216068806378</v>
      </c>
      <c r="G97" s="215"/>
    </row>
    <row r="98" spans="1:7" x14ac:dyDescent="0.25">
      <c r="A98" s="220" t="s">
        <v>158</v>
      </c>
      <c r="B98" s="89">
        <v>9382.2900000000009</v>
      </c>
      <c r="C98" s="89">
        <v>1000</v>
      </c>
      <c r="D98" s="89">
        <v>1000</v>
      </c>
      <c r="E98" s="150">
        <v>1130.8900000000001</v>
      </c>
      <c r="F98" s="180">
        <f t="shared" si="4"/>
        <v>12.053453900913317</v>
      </c>
      <c r="G98" s="221">
        <f t="shared" si="5"/>
        <v>113.08900000000001</v>
      </c>
    </row>
    <row r="99" spans="1:7" x14ac:dyDescent="0.25">
      <c r="A99" s="222" t="s">
        <v>75</v>
      </c>
      <c r="B99" s="89">
        <v>3682.93</v>
      </c>
      <c r="C99" s="89">
        <v>1000</v>
      </c>
      <c r="D99" s="89">
        <v>1000</v>
      </c>
      <c r="E99" s="150">
        <v>1130.8900000000001</v>
      </c>
      <c r="F99" s="180">
        <f t="shared" si="4"/>
        <v>30.706258332360381</v>
      </c>
      <c r="G99" s="221">
        <f t="shared" si="5"/>
        <v>113.08900000000001</v>
      </c>
    </row>
    <row r="100" spans="1:7" x14ac:dyDescent="0.25">
      <c r="A100" s="223" t="s">
        <v>82</v>
      </c>
      <c r="B100" s="95">
        <v>2442.9299999999998</v>
      </c>
      <c r="C100" s="96"/>
      <c r="D100" s="96"/>
      <c r="E100" s="151">
        <v>1130.8900000000001</v>
      </c>
      <c r="F100" s="177">
        <f t="shared" si="4"/>
        <v>46.292362040664294</v>
      </c>
      <c r="G100" s="215"/>
    </row>
    <row r="101" spans="1:7" x14ac:dyDescent="0.25">
      <c r="A101" s="223" t="s">
        <v>85</v>
      </c>
      <c r="B101" s="95">
        <v>1240</v>
      </c>
      <c r="C101" s="96"/>
      <c r="D101" s="96"/>
      <c r="E101" s="201"/>
      <c r="F101" s="177">
        <f t="shared" si="4"/>
        <v>0</v>
      </c>
      <c r="G101" s="215"/>
    </row>
    <row r="102" spans="1:7" ht="26.4" x14ac:dyDescent="0.25">
      <c r="A102" s="222" t="s">
        <v>108</v>
      </c>
      <c r="B102" s="89">
        <v>5699.36</v>
      </c>
      <c r="C102" s="93"/>
      <c r="D102" s="93"/>
      <c r="E102" s="149"/>
      <c r="F102" s="180">
        <f t="shared" si="4"/>
        <v>0</v>
      </c>
      <c r="G102" s="221"/>
    </row>
    <row r="103" spans="1:7" x14ac:dyDescent="0.25">
      <c r="A103" s="223" t="s">
        <v>174</v>
      </c>
      <c r="B103" s="99">
        <v>569.36</v>
      </c>
      <c r="C103" s="96"/>
      <c r="D103" s="96"/>
      <c r="E103" s="201"/>
      <c r="F103" s="177">
        <f t="shared" si="4"/>
        <v>0</v>
      </c>
      <c r="G103" s="215"/>
    </row>
    <row r="104" spans="1:7" x14ac:dyDescent="0.25">
      <c r="A104" s="223" t="s">
        <v>175</v>
      </c>
      <c r="B104" s="95">
        <v>5000</v>
      </c>
      <c r="C104" s="96"/>
      <c r="D104" s="96"/>
      <c r="E104" s="201"/>
      <c r="F104" s="177">
        <f t="shared" si="4"/>
        <v>0</v>
      </c>
      <c r="G104" s="215"/>
    </row>
    <row r="105" spans="1:7" x14ac:dyDescent="0.25">
      <c r="A105" s="223" t="s">
        <v>113</v>
      </c>
      <c r="B105" s="99">
        <v>130</v>
      </c>
      <c r="C105" s="96"/>
      <c r="D105" s="96"/>
      <c r="E105" s="201"/>
      <c r="F105" s="177">
        <f t="shared" si="4"/>
        <v>0</v>
      </c>
      <c r="G105" s="215"/>
    </row>
    <row r="106" spans="1:7" ht="39.6" x14ac:dyDescent="0.25">
      <c r="A106" s="220" t="s">
        <v>159</v>
      </c>
      <c r="B106" s="89">
        <v>5368.6</v>
      </c>
      <c r="C106" s="89">
        <v>5000</v>
      </c>
      <c r="D106" s="89">
        <v>20000</v>
      </c>
      <c r="E106" s="150">
        <v>10889.4</v>
      </c>
      <c r="F106" s="180">
        <f t="shared" si="4"/>
        <v>202.8350035390977</v>
      </c>
      <c r="G106" s="221">
        <f t="shared" si="5"/>
        <v>54.447000000000003</v>
      </c>
    </row>
    <row r="107" spans="1:7" x14ac:dyDescent="0.25">
      <c r="A107" s="222" t="s">
        <v>75</v>
      </c>
      <c r="B107" s="89">
        <v>5368.6</v>
      </c>
      <c r="C107" s="93"/>
      <c r="D107" s="93"/>
      <c r="E107" s="149"/>
      <c r="F107" s="180">
        <f t="shared" si="4"/>
        <v>0</v>
      </c>
      <c r="G107" s="221"/>
    </row>
    <row r="108" spans="1:7" x14ac:dyDescent="0.25">
      <c r="A108" s="223" t="s">
        <v>89</v>
      </c>
      <c r="B108" s="95">
        <v>5368.6</v>
      </c>
      <c r="C108" s="96"/>
      <c r="D108" s="96"/>
      <c r="E108" s="201"/>
      <c r="F108" s="177">
        <f t="shared" si="4"/>
        <v>0</v>
      </c>
      <c r="G108" s="215"/>
    </row>
    <row r="109" spans="1:7" ht="26.4" x14ac:dyDescent="0.25">
      <c r="A109" s="222" t="s">
        <v>108</v>
      </c>
      <c r="B109" s="93"/>
      <c r="C109" s="89">
        <v>5000</v>
      </c>
      <c r="D109" s="89">
        <v>20000</v>
      </c>
      <c r="E109" s="150">
        <v>10889.4</v>
      </c>
      <c r="F109" s="180"/>
      <c r="G109" s="221">
        <f t="shared" si="5"/>
        <v>54.447000000000003</v>
      </c>
    </row>
    <row r="110" spans="1:7" x14ac:dyDescent="0.25">
      <c r="A110" s="223" t="s">
        <v>111</v>
      </c>
      <c r="B110" s="96"/>
      <c r="C110" s="96"/>
      <c r="D110" s="96"/>
      <c r="E110" s="203">
        <v>309</v>
      </c>
      <c r="F110" s="177"/>
      <c r="G110" s="215"/>
    </row>
    <row r="111" spans="1:7" x14ac:dyDescent="0.25">
      <c r="A111" s="223" t="s">
        <v>174</v>
      </c>
      <c r="B111" s="96"/>
      <c r="C111" s="96"/>
      <c r="D111" s="96"/>
      <c r="E111" s="151">
        <v>9716.25</v>
      </c>
      <c r="F111" s="177"/>
      <c r="G111" s="215"/>
    </row>
    <row r="112" spans="1:7" x14ac:dyDescent="0.25">
      <c r="A112" s="223" t="s">
        <v>113</v>
      </c>
      <c r="B112" s="96"/>
      <c r="C112" s="96"/>
      <c r="D112" s="96"/>
      <c r="E112" s="203">
        <v>864.15</v>
      </c>
      <c r="F112" s="177"/>
      <c r="G112" s="215"/>
    </row>
    <row r="113" spans="1:7" ht="26.4" x14ac:dyDescent="0.25">
      <c r="A113" s="216" t="s">
        <v>160</v>
      </c>
      <c r="B113" s="171">
        <v>31115</v>
      </c>
      <c r="C113" s="171">
        <v>25115</v>
      </c>
      <c r="D113" s="171">
        <v>25115</v>
      </c>
      <c r="E113" s="171">
        <v>25107.439999999999</v>
      </c>
      <c r="F113" s="178">
        <f t="shared" si="4"/>
        <v>80.692399164390167</v>
      </c>
      <c r="G113" s="217">
        <f t="shared" si="5"/>
        <v>99.96989846705155</v>
      </c>
    </row>
    <row r="114" spans="1:7" ht="26.4" x14ac:dyDescent="0.25">
      <c r="A114" s="218" t="s">
        <v>161</v>
      </c>
      <c r="B114" s="131">
        <v>10220</v>
      </c>
      <c r="C114" s="131">
        <v>10220</v>
      </c>
      <c r="D114" s="131">
        <v>10220</v>
      </c>
      <c r="E114" s="170">
        <v>10220</v>
      </c>
      <c r="F114" s="179">
        <f t="shared" si="4"/>
        <v>100</v>
      </c>
      <c r="G114" s="219">
        <f t="shared" si="5"/>
        <v>100</v>
      </c>
    </row>
    <row r="115" spans="1:7" x14ac:dyDescent="0.25">
      <c r="A115" s="220" t="s">
        <v>151</v>
      </c>
      <c r="B115" s="89">
        <v>10220</v>
      </c>
      <c r="C115" s="89">
        <v>10220</v>
      </c>
      <c r="D115" s="89">
        <v>10220</v>
      </c>
      <c r="E115" s="150">
        <v>10220</v>
      </c>
      <c r="F115" s="180">
        <f t="shared" si="4"/>
        <v>100</v>
      </c>
      <c r="G115" s="221">
        <f t="shared" si="5"/>
        <v>100</v>
      </c>
    </row>
    <row r="116" spans="1:7" x14ac:dyDescent="0.25">
      <c r="A116" s="222" t="s">
        <v>66</v>
      </c>
      <c r="B116" s="89">
        <v>5309</v>
      </c>
      <c r="C116" s="89">
        <v>6000</v>
      </c>
      <c r="D116" s="89">
        <v>6000</v>
      </c>
      <c r="E116" s="150">
        <v>6000</v>
      </c>
      <c r="F116" s="180">
        <f t="shared" si="4"/>
        <v>113.01563382934638</v>
      </c>
      <c r="G116" s="221">
        <f t="shared" si="5"/>
        <v>100</v>
      </c>
    </row>
    <row r="117" spans="1:7" x14ac:dyDescent="0.25">
      <c r="A117" s="223" t="s">
        <v>68</v>
      </c>
      <c r="B117" s="95">
        <v>5309</v>
      </c>
      <c r="C117" s="96"/>
      <c r="D117" s="96"/>
      <c r="E117" s="151">
        <v>6000</v>
      </c>
      <c r="F117" s="177">
        <f t="shared" si="4"/>
        <v>113.01563382934638</v>
      </c>
      <c r="G117" s="215"/>
    </row>
    <row r="118" spans="1:7" x14ac:dyDescent="0.25">
      <c r="A118" s="222" t="s">
        <v>75</v>
      </c>
      <c r="B118" s="89">
        <v>3584</v>
      </c>
      <c r="C118" s="89">
        <v>2520</v>
      </c>
      <c r="D118" s="89">
        <v>2520</v>
      </c>
      <c r="E118" s="150">
        <v>2520</v>
      </c>
      <c r="F118" s="180">
        <f t="shared" si="4"/>
        <v>70.3125</v>
      </c>
      <c r="G118" s="221">
        <f t="shared" si="5"/>
        <v>100</v>
      </c>
    </row>
    <row r="119" spans="1:7" x14ac:dyDescent="0.25">
      <c r="A119" s="223" t="s">
        <v>81</v>
      </c>
      <c r="B119" s="95">
        <v>1593</v>
      </c>
      <c r="C119" s="96"/>
      <c r="D119" s="96"/>
      <c r="E119" s="203">
        <v>520</v>
      </c>
      <c r="F119" s="177">
        <f t="shared" si="4"/>
        <v>32.642812303829253</v>
      </c>
      <c r="G119" s="215"/>
    </row>
    <row r="120" spans="1:7" x14ac:dyDescent="0.25">
      <c r="A120" s="223" t="s">
        <v>83</v>
      </c>
      <c r="B120" s="95">
        <v>1991</v>
      </c>
      <c r="C120" s="96"/>
      <c r="D120" s="96"/>
      <c r="E120" s="151">
        <v>2000</v>
      </c>
      <c r="F120" s="177">
        <f t="shared" si="4"/>
        <v>100.45203415369161</v>
      </c>
      <c r="G120" s="215"/>
    </row>
    <row r="121" spans="1:7" ht="26.4" x14ac:dyDescent="0.25">
      <c r="A121" s="222" t="s">
        <v>108</v>
      </c>
      <c r="B121" s="89">
        <v>1327</v>
      </c>
      <c r="C121" s="89">
        <v>1700</v>
      </c>
      <c r="D121" s="89">
        <v>1700</v>
      </c>
      <c r="E121" s="150">
        <v>1700</v>
      </c>
      <c r="F121" s="180">
        <f t="shared" si="4"/>
        <v>128.10851544837979</v>
      </c>
      <c r="G121" s="221">
        <f t="shared" si="5"/>
        <v>100</v>
      </c>
    </row>
    <row r="122" spans="1:7" ht="15.6" customHeight="1" x14ac:dyDescent="0.25">
      <c r="A122" s="223" t="s">
        <v>110</v>
      </c>
      <c r="B122" s="95">
        <v>1327</v>
      </c>
      <c r="C122" s="96"/>
      <c r="D122" s="96"/>
      <c r="E122" s="203">
        <v>919.1</v>
      </c>
      <c r="F122" s="177">
        <f t="shared" si="4"/>
        <v>69.26149208741522</v>
      </c>
      <c r="G122" s="215"/>
    </row>
    <row r="123" spans="1:7" ht="15.6" customHeight="1" x14ac:dyDescent="0.25">
      <c r="A123" s="223" t="s">
        <v>111</v>
      </c>
      <c r="B123" s="96"/>
      <c r="C123" s="96"/>
      <c r="D123" s="96"/>
      <c r="E123" s="203">
        <v>449</v>
      </c>
      <c r="F123" s="177"/>
      <c r="G123" s="215"/>
    </row>
    <row r="124" spans="1:7" ht="15.6" customHeight="1" x14ac:dyDescent="0.25">
      <c r="A124" s="223" t="s">
        <v>112</v>
      </c>
      <c r="B124" s="96"/>
      <c r="C124" s="96"/>
      <c r="D124" s="96"/>
      <c r="E124" s="203">
        <v>331.9</v>
      </c>
      <c r="F124" s="177"/>
      <c r="G124" s="215"/>
    </row>
    <row r="125" spans="1:7" ht="26.4" x14ac:dyDescent="0.25">
      <c r="A125" s="218" t="s">
        <v>162</v>
      </c>
      <c r="B125" s="131">
        <v>7167</v>
      </c>
      <c r="C125" s="131">
        <v>7167</v>
      </c>
      <c r="D125" s="131">
        <v>7167</v>
      </c>
      <c r="E125" s="170">
        <v>7167</v>
      </c>
      <c r="F125" s="179">
        <f t="shared" si="4"/>
        <v>100</v>
      </c>
      <c r="G125" s="219">
        <f t="shared" si="5"/>
        <v>100</v>
      </c>
    </row>
    <row r="126" spans="1:7" x14ac:dyDescent="0.25">
      <c r="A126" s="220" t="s">
        <v>151</v>
      </c>
      <c r="B126" s="89">
        <v>7167</v>
      </c>
      <c r="C126" s="89">
        <v>7167</v>
      </c>
      <c r="D126" s="89">
        <v>7167</v>
      </c>
      <c r="E126" s="150">
        <v>7167</v>
      </c>
      <c r="F126" s="180">
        <f t="shared" si="4"/>
        <v>100</v>
      </c>
      <c r="G126" s="221">
        <f t="shared" si="5"/>
        <v>100</v>
      </c>
    </row>
    <row r="127" spans="1:7" x14ac:dyDescent="0.25">
      <c r="A127" s="222" t="s">
        <v>66</v>
      </c>
      <c r="B127" s="89">
        <v>5309</v>
      </c>
      <c r="C127" s="89">
        <v>5309</v>
      </c>
      <c r="D127" s="89">
        <v>5309</v>
      </c>
      <c r="E127" s="150">
        <v>5309</v>
      </c>
      <c r="F127" s="180">
        <f t="shared" si="4"/>
        <v>100</v>
      </c>
      <c r="G127" s="221">
        <f t="shared" si="5"/>
        <v>100</v>
      </c>
    </row>
    <row r="128" spans="1:7" x14ac:dyDescent="0.25">
      <c r="A128" s="223" t="s">
        <v>68</v>
      </c>
      <c r="B128" s="95">
        <v>5309</v>
      </c>
      <c r="C128" s="96"/>
      <c r="D128" s="96"/>
      <c r="E128" s="151">
        <v>5309</v>
      </c>
      <c r="F128" s="177">
        <f t="shared" si="4"/>
        <v>100</v>
      </c>
      <c r="G128" s="215"/>
    </row>
    <row r="129" spans="1:7" x14ac:dyDescent="0.25">
      <c r="A129" s="222" t="s">
        <v>75</v>
      </c>
      <c r="B129" s="89">
        <v>1858</v>
      </c>
      <c r="C129" s="89">
        <v>1858</v>
      </c>
      <c r="D129" s="89">
        <v>1858</v>
      </c>
      <c r="E129" s="150">
        <v>1858</v>
      </c>
      <c r="F129" s="180">
        <f t="shared" si="4"/>
        <v>100</v>
      </c>
      <c r="G129" s="221">
        <f t="shared" si="5"/>
        <v>100</v>
      </c>
    </row>
    <row r="130" spans="1:7" x14ac:dyDescent="0.25">
      <c r="A130" s="223" t="s">
        <v>83</v>
      </c>
      <c r="B130" s="95">
        <v>1858</v>
      </c>
      <c r="C130" s="96"/>
      <c r="D130" s="96"/>
      <c r="E130" s="151">
        <v>1858</v>
      </c>
      <c r="F130" s="177">
        <f t="shared" si="4"/>
        <v>100</v>
      </c>
      <c r="G130" s="215"/>
    </row>
    <row r="131" spans="1:7" ht="26.4" x14ac:dyDescent="0.25">
      <c r="A131" s="218" t="s">
        <v>163</v>
      </c>
      <c r="B131" s="131">
        <v>13728</v>
      </c>
      <c r="C131" s="131">
        <v>7728</v>
      </c>
      <c r="D131" s="131">
        <v>7728</v>
      </c>
      <c r="E131" s="170">
        <v>7720.44</v>
      </c>
      <c r="F131" s="179">
        <f t="shared" si="4"/>
        <v>56.23863636363636</v>
      </c>
      <c r="G131" s="219">
        <f t="shared" si="5"/>
        <v>99.90217391304347</v>
      </c>
    </row>
    <row r="132" spans="1:7" ht="17.399999999999999" customHeight="1" x14ac:dyDescent="0.25">
      <c r="A132" s="220" t="s">
        <v>151</v>
      </c>
      <c r="B132" s="89">
        <v>13728</v>
      </c>
      <c r="C132" s="89">
        <v>7728</v>
      </c>
      <c r="D132" s="89">
        <v>7728</v>
      </c>
      <c r="E132" s="150">
        <v>7720.44</v>
      </c>
      <c r="F132" s="180">
        <f t="shared" si="4"/>
        <v>56.23863636363636</v>
      </c>
      <c r="G132" s="221">
        <f t="shared" si="5"/>
        <v>99.90217391304347</v>
      </c>
    </row>
    <row r="133" spans="1:7" ht="17.399999999999999" customHeight="1" x14ac:dyDescent="0.25">
      <c r="A133" s="222" t="s">
        <v>75</v>
      </c>
      <c r="B133" s="89">
        <v>13728</v>
      </c>
      <c r="C133" s="89">
        <v>7728</v>
      </c>
      <c r="D133" s="89">
        <v>7728</v>
      </c>
      <c r="E133" s="150">
        <v>7720.44</v>
      </c>
      <c r="F133" s="180">
        <f t="shared" si="4"/>
        <v>56.23863636363636</v>
      </c>
      <c r="G133" s="221">
        <f t="shared" si="5"/>
        <v>99.90217391304347</v>
      </c>
    </row>
    <row r="134" spans="1:7" ht="17.399999999999999" customHeight="1" x14ac:dyDescent="0.25">
      <c r="A134" s="223" t="s">
        <v>79</v>
      </c>
      <c r="B134" s="95">
        <v>13728</v>
      </c>
      <c r="C134" s="96"/>
      <c r="D134" s="96"/>
      <c r="E134" s="151">
        <v>7720.44</v>
      </c>
      <c r="F134" s="177">
        <f t="shared" si="4"/>
        <v>56.23863636363636</v>
      </c>
      <c r="G134" s="215"/>
    </row>
    <row r="135" spans="1:7" ht="30" customHeight="1" x14ac:dyDescent="0.25">
      <c r="A135" s="216" t="s">
        <v>164</v>
      </c>
      <c r="B135" s="172"/>
      <c r="C135" s="171"/>
      <c r="D135" s="171">
        <v>83830</v>
      </c>
      <c r="E135" s="171">
        <v>23799.759999999998</v>
      </c>
      <c r="F135" s="178"/>
      <c r="G135" s="217">
        <f t="shared" ref="G135:G160" si="6">(+E135/D135)*100</f>
        <v>28.390504592627934</v>
      </c>
    </row>
    <row r="136" spans="1:7" ht="26.4" x14ac:dyDescent="0.25">
      <c r="A136" s="218" t="s">
        <v>165</v>
      </c>
      <c r="B136" s="132"/>
      <c r="C136" s="131"/>
      <c r="D136" s="131">
        <v>83830</v>
      </c>
      <c r="E136" s="170">
        <v>23799.759999999998</v>
      </c>
      <c r="F136" s="179"/>
      <c r="G136" s="219">
        <f t="shared" si="6"/>
        <v>28.390504592627934</v>
      </c>
    </row>
    <row r="137" spans="1:7" ht="26.4" x14ac:dyDescent="0.25">
      <c r="A137" s="220" t="s">
        <v>153</v>
      </c>
      <c r="B137" s="93"/>
      <c r="C137" s="89"/>
      <c r="D137" s="89">
        <v>75830</v>
      </c>
      <c r="E137" s="150">
        <v>23224.76</v>
      </c>
      <c r="F137" s="180"/>
      <c r="G137" s="221">
        <f t="shared" si="6"/>
        <v>30.627403402347355</v>
      </c>
    </row>
    <row r="138" spans="1:7" ht="18" customHeight="1" x14ac:dyDescent="0.25">
      <c r="A138" s="222" t="s">
        <v>75</v>
      </c>
      <c r="B138" s="93"/>
      <c r="C138" s="89"/>
      <c r="D138" s="89">
        <v>42830</v>
      </c>
      <c r="E138" s="150">
        <v>23224.76</v>
      </c>
      <c r="F138" s="180"/>
      <c r="G138" s="221">
        <f t="shared" si="6"/>
        <v>54.225449451319164</v>
      </c>
    </row>
    <row r="139" spans="1:7" ht="16.2" customHeight="1" x14ac:dyDescent="0.25">
      <c r="A139" s="223" t="s">
        <v>89</v>
      </c>
      <c r="B139" s="96"/>
      <c r="C139" s="96"/>
      <c r="D139" s="96"/>
      <c r="E139" s="151">
        <v>15674.76</v>
      </c>
      <c r="F139" s="177"/>
      <c r="G139" s="215"/>
    </row>
    <row r="140" spans="1:7" ht="16.2" customHeight="1" x14ac:dyDescent="0.25">
      <c r="A140" s="223" t="s">
        <v>94</v>
      </c>
      <c r="B140" s="96"/>
      <c r="C140" s="96"/>
      <c r="D140" s="96"/>
      <c r="E140" s="151">
        <v>6350</v>
      </c>
      <c r="F140" s="177"/>
      <c r="G140" s="215"/>
    </row>
    <row r="141" spans="1:7" ht="14.4" customHeight="1" x14ac:dyDescent="0.25">
      <c r="A141" s="223" t="s">
        <v>96</v>
      </c>
      <c r="B141" s="96"/>
      <c r="C141" s="96"/>
      <c r="D141" s="96"/>
      <c r="E141" s="151">
        <v>1200</v>
      </c>
      <c r="F141" s="177"/>
      <c r="G141" s="215"/>
    </row>
    <row r="142" spans="1:7" ht="26.4" x14ac:dyDescent="0.25">
      <c r="A142" s="222" t="s">
        <v>108</v>
      </c>
      <c r="B142" s="93"/>
      <c r="C142" s="89"/>
      <c r="D142" s="89">
        <v>33000</v>
      </c>
      <c r="E142" s="149"/>
      <c r="F142" s="180"/>
      <c r="G142" s="221">
        <f t="shared" si="6"/>
        <v>0</v>
      </c>
    </row>
    <row r="143" spans="1:7" ht="39.6" x14ac:dyDescent="0.25">
      <c r="A143" s="220" t="s">
        <v>159</v>
      </c>
      <c r="B143" s="93"/>
      <c r="C143" s="89"/>
      <c r="D143" s="89">
        <v>8000</v>
      </c>
      <c r="E143" s="202">
        <v>575</v>
      </c>
      <c r="F143" s="180"/>
      <c r="G143" s="221">
        <f t="shared" si="6"/>
        <v>7.1874999999999991</v>
      </c>
    </row>
    <row r="144" spans="1:7" ht="26.4" x14ac:dyDescent="0.25">
      <c r="A144" s="222" t="s">
        <v>108</v>
      </c>
      <c r="B144" s="93"/>
      <c r="C144" s="89"/>
      <c r="D144" s="89">
        <v>8000</v>
      </c>
      <c r="E144" s="202">
        <v>575</v>
      </c>
      <c r="F144" s="180"/>
      <c r="G144" s="221">
        <f t="shared" si="6"/>
        <v>7.1874999999999991</v>
      </c>
    </row>
    <row r="145" spans="1:7" ht="25.2" customHeight="1" x14ac:dyDescent="0.25">
      <c r="A145" s="223" t="s">
        <v>113</v>
      </c>
      <c r="B145" s="96"/>
      <c r="C145" s="96"/>
      <c r="D145" s="96"/>
      <c r="E145" s="203">
        <v>575</v>
      </c>
      <c r="F145" s="177"/>
      <c r="G145" s="215"/>
    </row>
    <row r="146" spans="1:7" ht="29.4" customHeight="1" x14ac:dyDescent="0.25">
      <c r="A146" s="216" t="s">
        <v>166</v>
      </c>
      <c r="B146" s="171">
        <v>133979.96</v>
      </c>
      <c r="C146" s="171">
        <v>1990844</v>
      </c>
      <c r="D146" s="171">
        <v>1998156.5</v>
      </c>
      <c r="E146" s="171">
        <v>9691.7000000000007</v>
      </c>
      <c r="F146" s="178">
        <f t="shared" ref="F146:F160" si="7">(+E146/B146)*100</f>
        <v>7.233693755394464</v>
      </c>
      <c r="G146" s="217">
        <f t="shared" si="6"/>
        <v>0.48503207831818984</v>
      </c>
    </row>
    <row r="147" spans="1:7" ht="26.4" x14ac:dyDescent="0.25">
      <c r="A147" s="218" t="s">
        <v>167</v>
      </c>
      <c r="B147" s="131">
        <v>69542.460000000006</v>
      </c>
      <c r="C147" s="132"/>
      <c r="D147" s="132"/>
      <c r="E147" s="204"/>
      <c r="F147" s="179">
        <f t="shared" si="7"/>
        <v>0</v>
      </c>
      <c r="G147" s="219"/>
    </row>
    <row r="148" spans="1:7" ht="15" customHeight="1" x14ac:dyDescent="0.25">
      <c r="A148" s="220" t="s">
        <v>151</v>
      </c>
      <c r="B148" s="89">
        <v>42091</v>
      </c>
      <c r="C148" s="93"/>
      <c r="D148" s="93"/>
      <c r="E148" s="149"/>
      <c r="F148" s="180">
        <f t="shared" si="7"/>
        <v>0</v>
      </c>
      <c r="G148" s="221"/>
    </row>
    <row r="149" spans="1:7" ht="26.4" x14ac:dyDescent="0.25">
      <c r="A149" s="222" t="s">
        <v>116</v>
      </c>
      <c r="B149" s="89">
        <v>42091</v>
      </c>
      <c r="C149" s="93"/>
      <c r="D149" s="93"/>
      <c r="E149" s="149"/>
      <c r="F149" s="180">
        <f t="shared" si="7"/>
        <v>0</v>
      </c>
      <c r="G149" s="221"/>
    </row>
    <row r="150" spans="1:7" ht="26.4" x14ac:dyDescent="0.25">
      <c r="A150" s="223" t="s">
        <v>118</v>
      </c>
      <c r="B150" s="95">
        <v>42091</v>
      </c>
      <c r="C150" s="96"/>
      <c r="D150" s="96"/>
      <c r="E150" s="201"/>
      <c r="F150" s="177">
        <f t="shared" si="7"/>
        <v>0</v>
      </c>
      <c r="G150" s="215"/>
    </row>
    <row r="151" spans="1:7" ht="26.4" x14ac:dyDescent="0.25">
      <c r="A151" s="220" t="s">
        <v>154</v>
      </c>
      <c r="B151" s="89">
        <v>25627.18</v>
      </c>
      <c r="C151" s="93"/>
      <c r="D151" s="93"/>
      <c r="E151" s="149"/>
      <c r="F151" s="180">
        <f t="shared" si="7"/>
        <v>0</v>
      </c>
      <c r="G151" s="221"/>
    </row>
    <row r="152" spans="1:7" ht="26.4" x14ac:dyDescent="0.25">
      <c r="A152" s="222" t="s">
        <v>116</v>
      </c>
      <c r="B152" s="89">
        <v>25627.18</v>
      </c>
      <c r="C152" s="93"/>
      <c r="D152" s="93"/>
      <c r="E152" s="149"/>
      <c r="F152" s="180">
        <f t="shared" si="7"/>
        <v>0</v>
      </c>
      <c r="G152" s="221"/>
    </row>
    <row r="153" spans="1:7" ht="26.4" x14ac:dyDescent="0.25">
      <c r="A153" s="223" t="s">
        <v>118</v>
      </c>
      <c r="B153" s="95">
        <v>25627.18</v>
      </c>
      <c r="C153" s="96"/>
      <c r="D153" s="96"/>
      <c r="E153" s="201"/>
      <c r="F153" s="177">
        <f t="shared" si="7"/>
        <v>0</v>
      </c>
      <c r="G153" s="215"/>
    </row>
    <row r="154" spans="1:7" ht="26.4" x14ac:dyDescent="0.25">
      <c r="A154" s="220" t="s">
        <v>155</v>
      </c>
      <c r="B154" s="89">
        <v>1824.28</v>
      </c>
      <c r="C154" s="93"/>
      <c r="D154" s="93"/>
      <c r="E154" s="149"/>
      <c r="F154" s="180">
        <f t="shared" si="7"/>
        <v>0</v>
      </c>
      <c r="G154" s="221"/>
    </row>
    <row r="155" spans="1:7" ht="26.4" x14ac:dyDescent="0.25">
      <c r="A155" s="222" t="s">
        <v>116</v>
      </c>
      <c r="B155" s="89">
        <v>1824.28</v>
      </c>
      <c r="C155" s="93"/>
      <c r="D155" s="93"/>
      <c r="E155" s="149"/>
      <c r="F155" s="180">
        <f t="shared" si="7"/>
        <v>0</v>
      </c>
      <c r="G155" s="221"/>
    </row>
    <row r="156" spans="1:7" ht="26.4" x14ac:dyDescent="0.25">
      <c r="A156" s="223" t="s">
        <v>118</v>
      </c>
      <c r="B156" s="95">
        <v>1824.28</v>
      </c>
      <c r="C156" s="96"/>
      <c r="D156" s="96"/>
      <c r="E156" s="201"/>
      <c r="F156" s="177">
        <f t="shared" si="7"/>
        <v>0</v>
      </c>
      <c r="G156" s="215"/>
    </row>
    <row r="157" spans="1:7" ht="39.6" x14ac:dyDescent="0.25">
      <c r="A157" s="218" t="s">
        <v>168</v>
      </c>
      <c r="B157" s="131">
        <v>64437.5</v>
      </c>
      <c r="C157" s="131">
        <v>1990844</v>
      </c>
      <c r="D157" s="131">
        <v>1998156.5</v>
      </c>
      <c r="E157" s="170">
        <v>9691.7000000000007</v>
      </c>
      <c r="F157" s="179">
        <f t="shared" si="7"/>
        <v>15.040465567410283</v>
      </c>
      <c r="G157" s="219">
        <f t="shared" si="6"/>
        <v>0.48503207831818984</v>
      </c>
    </row>
    <row r="158" spans="1:7" ht="23.4" customHeight="1" x14ac:dyDescent="0.25">
      <c r="A158" s="220" t="s">
        <v>151</v>
      </c>
      <c r="B158" s="89">
        <v>64437.5</v>
      </c>
      <c r="C158" s="89">
        <v>1398979</v>
      </c>
      <c r="D158" s="89">
        <v>1398979</v>
      </c>
      <c r="E158" s="149"/>
      <c r="F158" s="180">
        <f t="shared" si="7"/>
        <v>0</v>
      </c>
      <c r="G158" s="221">
        <f t="shared" si="6"/>
        <v>0</v>
      </c>
    </row>
    <row r="159" spans="1:7" ht="26.4" x14ac:dyDescent="0.25">
      <c r="A159" s="222" t="s">
        <v>108</v>
      </c>
      <c r="B159" s="93"/>
      <c r="C159" s="89">
        <v>32723</v>
      </c>
      <c r="D159" s="89">
        <v>32723</v>
      </c>
      <c r="E159" s="149"/>
      <c r="F159" s="180"/>
      <c r="G159" s="221">
        <f t="shared" si="6"/>
        <v>0</v>
      </c>
    </row>
    <row r="160" spans="1:7" ht="26.4" x14ac:dyDescent="0.25">
      <c r="A160" s="222" t="s">
        <v>116</v>
      </c>
      <c r="B160" s="89">
        <v>64437.5</v>
      </c>
      <c r="C160" s="89">
        <v>1366256</v>
      </c>
      <c r="D160" s="89">
        <v>1366256</v>
      </c>
      <c r="E160" s="149"/>
      <c r="F160" s="180">
        <f t="shared" si="7"/>
        <v>0</v>
      </c>
      <c r="G160" s="221">
        <f t="shared" si="6"/>
        <v>0</v>
      </c>
    </row>
    <row r="161" spans="1:7" ht="26.4" x14ac:dyDescent="0.25">
      <c r="A161" s="223" t="s">
        <v>118</v>
      </c>
      <c r="B161" s="95">
        <v>64437.5</v>
      </c>
      <c r="C161" s="96"/>
      <c r="D161" s="96"/>
      <c r="E161" s="201"/>
      <c r="F161" s="180">
        <f t="shared" ref="F161" si="8">(+E161/B161)*100</f>
        <v>0</v>
      </c>
      <c r="G161" s="221"/>
    </row>
    <row r="162" spans="1:7" ht="26.4" x14ac:dyDescent="0.25">
      <c r="A162" s="220" t="s">
        <v>169</v>
      </c>
      <c r="B162" s="93"/>
      <c r="C162" s="89">
        <v>591865</v>
      </c>
      <c r="D162" s="89">
        <v>599177.5</v>
      </c>
      <c r="E162" s="150">
        <v>9691.7000000000007</v>
      </c>
      <c r="F162" s="180"/>
      <c r="G162" s="221">
        <f t="shared" ref="G162:G164" si="9">(+E162/D162)*100</f>
        <v>1.6175006571508443</v>
      </c>
    </row>
    <row r="163" spans="1:7" ht="26.4" x14ac:dyDescent="0.25">
      <c r="A163" s="222" t="s">
        <v>108</v>
      </c>
      <c r="B163" s="93"/>
      <c r="C163" s="89">
        <v>100000</v>
      </c>
      <c r="D163" s="89">
        <v>100000</v>
      </c>
      <c r="E163" s="149"/>
      <c r="F163" s="180"/>
      <c r="G163" s="221">
        <f t="shared" si="9"/>
        <v>0</v>
      </c>
    </row>
    <row r="164" spans="1:7" ht="26.4" x14ac:dyDescent="0.25">
      <c r="A164" s="222" t="s">
        <v>116</v>
      </c>
      <c r="B164" s="93"/>
      <c r="C164" s="89">
        <f>+C162-C163</f>
        <v>491865</v>
      </c>
      <c r="D164" s="89">
        <v>499177.5</v>
      </c>
      <c r="E164" s="150">
        <v>9691.7000000000007</v>
      </c>
      <c r="F164" s="180"/>
      <c r="G164" s="221">
        <f t="shared" si="9"/>
        <v>1.941533823139064</v>
      </c>
    </row>
    <row r="165" spans="1:7" ht="27" thickBot="1" x14ac:dyDescent="0.3">
      <c r="A165" s="224" t="s">
        <v>118</v>
      </c>
      <c r="B165" s="225"/>
      <c r="C165" s="225"/>
      <c r="D165" s="225"/>
      <c r="E165" s="226">
        <v>9691.7000000000007</v>
      </c>
      <c r="F165" s="227"/>
      <c r="G165" s="228"/>
    </row>
  </sheetData>
  <mergeCells count="1">
    <mergeCell ref="A2:G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>
    <tabColor indexed="15"/>
    <pageSetUpPr fitToPage="1"/>
  </sheetPr>
  <dimension ref="A1:Z41"/>
  <sheetViews>
    <sheetView view="pageBreakPreview" topLeftCell="A19" zoomScaleNormal="100" zoomScaleSheetLayoutView="100" workbookViewId="0">
      <selection activeCell="A31" sqref="A31:H31"/>
    </sheetView>
  </sheetViews>
  <sheetFormatPr defaultColWidth="9.109375" defaultRowHeight="14.4" x14ac:dyDescent="0.3"/>
  <cols>
    <col min="1" max="1" width="51.44140625" style="1" customWidth="1"/>
    <col min="2" max="5" width="17.6640625" style="1" customWidth="1"/>
    <col min="6" max="6" width="18.5546875" style="1" customWidth="1"/>
    <col min="7" max="7" width="13" style="26" customWidth="1"/>
    <col min="8" max="8" width="11.5546875" style="26" customWidth="1"/>
    <col min="9" max="9" width="21.21875" style="1" customWidth="1"/>
    <col min="10" max="10" width="9.77734375" style="1" bestFit="1" customWidth="1"/>
    <col min="11" max="26" width="9.109375" style="1"/>
    <col min="27" max="16384" width="9.109375" style="25"/>
  </cols>
  <sheetData>
    <row r="1" spans="1:9" s="29" customFormat="1" ht="57" customHeight="1" x14ac:dyDescent="0.25">
      <c r="A1" s="231" t="s">
        <v>19</v>
      </c>
      <c r="B1" s="231"/>
      <c r="C1" s="231"/>
      <c r="D1" s="231"/>
      <c r="E1" s="231"/>
      <c r="F1" s="231"/>
      <c r="G1" s="231"/>
      <c r="H1" s="231"/>
    </row>
    <row r="2" spans="1:9" s="31" customFormat="1" ht="30" customHeight="1" x14ac:dyDescent="0.35">
      <c r="A2" s="232" t="s">
        <v>179</v>
      </c>
      <c r="B2" s="232"/>
      <c r="C2" s="232"/>
      <c r="D2" s="232"/>
      <c r="E2" s="232"/>
      <c r="F2" s="232"/>
      <c r="G2" s="232"/>
      <c r="H2" s="232"/>
    </row>
    <row r="3" spans="1:9" s="31" customFormat="1" ht="15" customHeight="1" x14ac:dyDescent="0.35">
      <c r="A3" s="40" t="s">
        <v>0</v>
      </c>
      <c r="B3" s="32"/>
      <c r="C3" s="32"/>
      <c r="D3" s="32"/>
      <c r="E3" s="32"/>
      <c r="F3" s="32"/>
      <c r="G3" s="30"/>
      <c r="H3" s="30"/>
    </row>
    <row r="4" spans="1:9" s="31" customFormat="1" ht="10.95" customHeight="1" x14ac:dyDescent="0.35">
      <c r="A4" s="41"/>
      <c r="B4" s="32"/>
      <c r="C4" s="32"/>
      <c r="D4" s="32"/>
      <c r="E4" s="32"/>
      <c r="F4" s="32"/>
      <c r="G4" s="30"/>
      <c r="H4" s="30"/>
    </row>
    <row r="5" spans="1:9" s="31" customFormat="1" ht="17.399999999999999" x14ac:dyDescent="0.35">
      <c r="A5" s="229" t="s">
        <v>180</v>
      </c>
      <c r="B5" s="229"/>
      <c r="C5" s="229"/>
      <c r="D5" s="229"/>
      <c r="E5" s="229"/>
      <c r="F5" s="229"/>
      <c r="G5" s="229"/>
      <c r="H5" s="229"/>
    </row>
    <row r="6" spans="1:9" s="4" customFormat="1" ht="12" customHeight="1" x14ac:dyDescent="0.3">
      <c r="A6" s="42"/>
      <c r="B6" s="2"/>
      <c r="C6" s="2"/>
      <c r="D6" s="2"/>
      <c r="E6" s="2"/>
      <c r="F6" s="2"/>
      <c r="G6" s="3"/>
      <c r="H6" s="3"/>
    </row>
    <row r="7" spans="1:9" s="6" customFormat="1" ht="15.6" x14ac:dyDescent="0.25">
      <c r="A7" s="27" t="s">
        <v>1</v>
      </c>
      <c r="C7" s="5"/>
      <c r="D7" s="5"/>
      <c r="E7" s="174" t="s">
        <v>178</v>
      </c>
      <c r="F7" s="184"/>
      <c r="G7" s="184"/>
    </row>
    <row r="8" spans="1:9" s="8" customFormat="1" ht="65.55" customHeight="1" x14ac:dyDescent="0.25">
      <c r="A8" s="7" t="s">
        <v>2</v>
      </c>
      <c r="B8" s="7" t="s">
        <v>30</v>
      </c>
      <c r="C8" s="7" t="s">
        <v>34</v>
      </c>
      <c r="D8" s="7" t="s">
        <v>35</v>
      </c>
      <c r="E8" s="45" t="s">
        <v>36</v>
      </c>
      <c r="F8" s="148" t="s">
        <v>31</v>
      </c>
      <c r="G8" s="148" t="s">
        <v>32</v>
      </c>
    </row>
    <row r="9" spans="1:9" s="10" customFormat="1" ht="21" customHeight="1" x14ac:dyDescent="0.25">
      <c r="A9" s="9" t="s">
        <v>3</v>
      </c>
      <c r="B9" s="76">
        <f>+'opci PR'!B5</f>
        <v>4060695.73</v>
      </c>
      <c r="C9" s="79">
        <f>+'opci PR'!C5</f>
        <v>6091938</v>
      </c>
      <c r="D9" s="79">
        <v>6743691.7699999996</v>
      </c>
      <c r="E9" s="46">
        <f>+'opci PR'!E5</f>
        <v>4768598.26</v>
      </c>
      <c r="F9" s="136">
        <f>+(E9/B9)*100</f>
        <v>117.43303554536453</v>
      </c>
      <c r="G9" s="136">
        <f>+(E9/D9)*100</f>
        <v>70.711984216324879</v>
      </c>
      <c r="H9" s="13"/>
      <c r="I9" s="13"/>
    </row>
    <row r="10" spans="1:9" s="10" customFormat="1" ht="21" customHeight="1" x14ac:dyDescent="0.25">
      <c r="A10" s="9" t="s">
        <v>4</v>
      </c>
      <c r="B10" s="76">
        <f>+'opci PR'!B25</f>
        <v>0</v>
      </c>
      <c r="C10" s="76">
        <f>+'opci PR'!C25</f>
        <v>5000</v>
      </c>
      <c r="D10" s="76">
        <f>+'opci PR'!D25</f>
        <v>7000</v>
      </c>
      <c r="E10" s="46">
        <f>+'opci PR'!E25</f>
        <v>3800</v>
      </c>
      <c r="F10" s="185"/>
      <c r="G10" s="185">
        <f t="shared" ref="G10:G15" si="0">+(E10/D10)*100</f>
        <v>54.285714285714285</v>
      </c>
      <c r="H10" s="13"/>
      <c r="I10" s="13"/>
    </row>
    <row r="11" spans="1:9" s="8" customFormat="1" ht="21" customHeight="1" x14ac:dyDescent="0.25">
      <c r="A11" s="11" t="s">
        <v>5</v>
      </c>
      <c r="B11" s="12">
        <f>+B9+B10</f>
        <v>4060695.73</v>
      </c>
      <c r="C11" s="12">
        <f t="shared" ref="C11:E11" si="1">+C9+C10</f>
        <v>6096938</v>
      </c>
      <c r="D11" s="12">
        <f t="shared" si="1"/>
        <v>6750691.7699999996</v>
      </c>
      <c r="E11" s="199">
        <f t="shared" si="1"/>
        <v>4772398.26</v>
      </c>
      <c r="F11" s="186">
        <f t="shared" ref="F11:F15" si="2">+(E11/B11)*100</f>
        <v>117.52661556841146</v>
      </c>
      <c r="G11" s="186">
        <f t="shared" si="0"/>
        <v>70.694951311634242</v>
      </c>
      <c r="H11" s="13"/>
      <c r="I11" s="13"/>
    </row>
    <row r="12" spans="1:9" s="10" customFormat="1" ht="21" customHeight="1" x14ac:dyDescent="0.25">
      <c r="A12" s="9" t="s">
        <v>6</v>
      </c>
      <c r="B12" s="76">
        <f>+'opci PR'!B31</f>
        <v>3894640.21</v>
      </c>
      <c r="C12" s="76">
        <f>+'opci PR'!C31</f>
        <v>4095637</v>
      </c>
      <c r="D12" s="76">
        <f>+'opci PR'!D31</f>
        <v>4744267.7699999996</v>
      </c>
      <c r="E12" s="46">
        <f>+'opci PR'!E31</f>
        <v>4716301.79</v>
      </c>
      <c r="F12" s="185">
        <f t="shared" si="2"/>
        <v>121.0972396857167</v>
      </c>
      <c r="G12" s="185">
        <f t="shared" si="0"/>
        <v>99.410531164011445</v>
      </c>
      <c r="H12" s="13"/>
      <c r="I12" s="13"/>
    </row>
    <row r="13" spans="1:9" s="10" customFormat="1" ht="21" customHeight="1" x14ac:dyDescent="0.25">
      <c r="A13" s="14" t="s">
        <v>7</v>
      </c>
      <c r="B13" s="76">
        <f>+'opci PR'!B74</f>
        <v>198113.75</v>
      </c>
      <c r="C13" s="76">
        <f>+'opci PR'!C74</f>
        <v>2096301</v>
      </c>
      <c r="D13" s="76">
        <f>+'opci PR'!D74</f>
        <v>2110513.5</v>
      </c>
      <c r="E13" s="46">
        <f>+'opci PR'!E74</f>
        <v>63913.1</v>
      </c>
      <c r="F13" s="185">
        <f t="shared" si="2"/>
        <v>32.260809762068511</v>
      </c>
      <c r="G13" s="185">
        <f t="shared" si="0"/>
        <v>3.0283198851843403</v>
      </c>
      <c r="H13" s="13"/>
      <c r="I13" s="13"/>
    </row>
    <row r="14" spans="1:9" s="8" customFormat="1" ht="21" customHeight="1" x14ac:dyDescent="0.25">
      <c r="A14" s="15" t="s">
        <v>8</v>
      </c>
      <c r="B14" s="12">
        <f>+B12+B13</f>
        <v>4092753.96</v>
      </c>
      <c r="C14" s="12">
        <f t="shared" ref="C14:E14" si="3">+C12+C13</f>
        <v>6191938</v>
      </c>
      <c r="D14" s="12">
        <f t="shared" si="3"/>
        <v>6854781.2699999996</v>
      </c>
      <c r="E14" s="199">
        <f t="shared" si="3"/>
        <v>4780214.8899999997</v>
      </c>
      <c r="F14" s="186">
        <f t="shared" si="2"/>
        <v>116.79702559007481</v>
      </c>
      <c r="G14" s="186">
        <f t="shared" si="0"/>
        <v>69.735483915739877</v>
      </c>
      <c r="H14" s="13"/>
      <c r="I14" s="13"/>
    </row>
    <row r="15" spans="1:9" s="8" customFormat="1" ht="21" customHeight="1" x14ac:dyDescent="0.25">
      <c r="A15" s="11" t="s">
        <v>9</v>
      </c>
      <c r="B15" s="12">
        <f>B11-B14</f>
        <v>-32058.229999999981</v>
      </c>
      <c r="C15" s="12">
        <f t="shared" ref="C15:E15" si="4">C11-C14</f>
        <v>-95000</v>
      </c>
      <c r="D15" s="12">
        <f t="shared" si="4"/>
        <v>-104089.5</v>
      </c>
      <c r="E15" s="199">
        <f t="shared" si="4"/>
        <v>-7816.6299999998882</v>
      </c>
      <c r="F15" s="186">
        <f t="shared" si="2"/>
        <v>24.382600037493937</v>
      </c>
      <c r="G15" s="186">
        <f t="shared" si="0"/>
        <v>7.5095278582372753</v>
      </c>
      <c r="H15" s="13"/>
      <c r="I15" s="13"/>
    </row>
    <row r="16" spans="1:9" s="10" customFormat="1" x14ac:dyDescent="0.25">
      <c r="A16" s="17"/>
      <c r="B16" s="13"/>
      <c r="C16" s="13"/>
      <c r="D16" s="13"/>
      <c r="E16" s="48"/>
      <c r="F16" s="187"/>
      <c r="G16" s="187"/>
      <c r="H16" s="13"/>
    </row>
    <row r="17" spans="1:26" s="6" customFormat="1" ht="15.6" x14ac:dyDescent="0.25">
      <c r="A17" s="27" t="s">
        <v>11</v>
      </c>
      <c r="B17" s="28"/>
      <c r="C17" s="28"/>
      <c r="D17" s="28"/>
      <c r="E17" s="49"/>
      <c r="F17" s="188"/>
      <c r="G17" s="188"/>
      <c r="H17" s="13"/>
    </row>
    <row r="18" spans="1:26" s="10" customFormat="1" ht="33.6" customHeight="1" x14ac:dyDescent="0.25">
      <c r="A18" s="19" t="s">
        <v>12</v>
      </c>
      <c r="B18" s="20">
        <v>0</v>
      </c>
      <c r="C18" s="20">
        <v>0</v>
      </c>
      <c r="D18" s="20">
        <v>0</v>
      </c>
      <c r="E18" s="50">
        <v>0</v>
      </c>
      <c r="F18" s="189"/>
      <c r="G18" s="189"/>
      <c r="H18" s="13"/>
    </row>
    <row r="19" spans="1:26" s="10" customFormat="1" ht="43.2" customHeight="1" x14ac:dyDescent="0.25">
      <c r="A19" s="19" t="s">
        <v>13</v>
      </c>
      <c r="B19" s="20">
        <v>0</v>
      </c>
      <c r="C19" s="20">
        <v>0</v>
      </c>
      <c r="D19" s="20">
        <v>0</v>
      </c>
      <c r="E19" s="50">
        <v>0</v>
      </c>
      <c r="F19" s="189"/>
      <c r="G19" s="189"/>
      <c r="H19" s="13"/>
    </row>
    <row r="20" spans="1:26" s="8" customFormat="1" ht="15" customHeight="1" x14ac:dyDescent="0.25">
      <c r="A20" s="15" t="s">
        <v>14</v>
      </c>
      <c r="B20" s="12">
        <f>B18-B19</f>
        <v>0</v>
      </c>
      <c r="C20" s="12">
        <f>C18-C19</f>
        <v>0</v>
      </c>
      <c r="D20" s="12">
        <f>D18-D19</f>
        <v>0</v>
      </c>
      <c r="E20" s="47">
        <f>E18-E19</f>
        <v>0</v>
      </c>
      <c r="F20" s="190" t="s">
        <v>10</v>
      </c>
      <c r="G20" s="190" t="s">
        <v>10</v>
      </c>
      <c r="H20" s="13"/>
    </row>
    <row r="21" spans="1:26" s="10" customFormat="1" ht="15" customHeight="1" x14ac:dyDescent="0.25">
      <c r="A21" s="43"/>
      <c r="B21" s="13"/>
      <c r="C21" s="21"/>
      <c r="D21" s="21"/>
      <c r="E21" s="48"/>
      <c r="F21" s="191"/>
      <c r="G21" s="191"/>
      <c r="H21" s="13"/>
    </row>
    <row r="22" spans="1:26" s="6" customFormat="1" ht="15.6" x14ac:dyDescent="0.25">
      <c r="A22" s="233" t="s">
        <v>18</v>
      </c>
      <c r="B22" s="233"/>
      <c r="C22" s="233"/>
      <c r="D22" s="233"/>
      <c r="E22" s="51"/>
      <c r="F22" s="192"/>
      <c r="G22" s="192"/>
      <c r="H22" s="13"/>
    </row>
    <row r="23" spans="1:26" s="8" customFormat="1" ht="32.700000000000003" customHeight="1" x14ac:dyDescent="0.25">
      <c r="A23" s="15" t="s">
        <v>16</v>
      </c>
      <c r="B23" s="12">
        <v>136147.72999999998</v>
      </c>
      <c r="C23" s="80">
        <v>95000</v>
      </c>
      <c r="D23" s="80">
        <f>-D15</f>
        <v>104089.5</v>
      </c>
      <c r="E23" s="47">
        <f>+D23</f>
        <v>104089.5</v>
      </c>
      <c r="F23" s="186">
        <f t="shared" ref="F23" si="5">+(E23/B23)*100</f>
        <v>76.453349607812044</v>
      </c>
      <c r="G23" s="186">
        <f t="shared" ref="G23" si="6">+(E23/D23)*100</f>
        <v>100</v>
      </c>
      <c r="H23" s="13"/>
    </row>
    <row r="24" spans="1:26" s="10" customFormat="1" ht="19.95" customHeight="1" x14ac:dyDescent="0.25">
      <c r="A24" s="18"/>
      <c r="B24" s="16"/>
      <c r="C24" s="8"/>
      <c r="D24" s="16"/>
      <c r="E24" s="52"/>
      <c r="F24" s="198"/>
      <c r="G24" s="198"/>
      <c r="H24" s="13"/>
    </row>
    <row r="25" spans="1:26" s="8" customFormat="1" ht="33.75" customHeight="1" x14ac:dyDescent="0.25">
      <c r="A25" s="15" t="s">
        <v>17</v>
      </c>
      <c r="B25" s="12">
        <f>B15+B20+B23</f>
        <v>104089.5</v>
      </c>
      <c r="C25" s="12">
        <f>C15+C20+C23</f>
        <v>0</v>
      </c>
      <c r="D25" s="12">
        <f>D15+D20+D23</f>
        <v>0</v>
      </c>
      <c r="E25" s="47">
        <f>E15+E20+E23</f>
        <v>96272.870000000112</v>
      </c>
      <c r="F25" s="186">
        <f t="shared" ref="F25" si="7">+(E25/B25)*100</f>
        <v>92.490472141762723</v>
      </c>
      <c r="G25" s="186"/>
      <c r="H25" s="13"/>
    </row>
    <row r="26" spans="1:26" s="8" customFormat="1" ht="7.5" customHeight="1" x14ac:dyDescent="0.25">
      <c r="A26" s="22"/>
      <c r="B26" s="23"/>
      <c r="C26" s="23"/>
      <c r="D26" s="23"/>
      <c r="E26" s="23"/>
      <c r="F26" s="23"/>
      <c r="G26" s="24"/>
      <c r="H26" s="24"/>
    </row>
    <row r="27" spans="1:26" s="33" customFormat="1" ht="52.2" customHeight="1" x14ac:dyDescent="0.35">
      <c r="A27" s="248" t="s">
        <v>38</v>
      </c>
      <c r="B27" s="248"/>
      <c r="C27" s="248"/>
      <c r="D27" s="248"/>
      <c r="E27" s="248"/>
      <c r="F27" s="248"/>
      <c r="G27" s="248"/>
      <c r="H27" s="248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s="33" customFormat="1" ht="65.25" customHeight="1" x14ac:dyDescent="0.35">
      <c r="A28" s="229" t="s">
        <v>181</v>
      </c>
      <c r="B28" s="230"/>
      <c r="C28" s="230"/>
      <c r="D28" s="230"/>
      <c r="E28" s="230"/>
      <c r="F28" s="230"/>
      <c r="G28" s="230"/>
      <c r="H28" s="23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s="33" customFormat="1" ht="9" customHeight="1" x14ac:dyDescent="0.35">
      <c r="A29" s="31"/>
      <c r="B29" s="32"/>
      <c r="C29" s="32"/>
      <c r="D29" s="32"/>
      <c r="E29" s="32"/>
      <c r="F29" s="32"/>
      <c r="G29" s="30"/>
      <c r="H29" s="3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s="33" customFormat="1" ht="9.75" customHeight="1" x14ac:dyDescent="0.35">
      <c r="A30" s="31"/>
      <c r="B30" s="32"/>
      <c r="C30" s="32"/>
      <c r="D30" s="32"/>
      <c r="E30" s="32"/>
      <c r="F30" s="32"/>
      <c r="G30" s="30"/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33" customFormat="1" ht="14.25" customHeight="1" x14ac:dyDescent="0.35">
      <c r="A31" s="235"/>
      <c r="B31" s="235"/>
      <c r="C31" s="235"/>
      <c r="D31" s="235"/>
      <c r="E31" s="235"/>
      <c r="F31" s="235"/>
      <c r="G31" s="235"/>
      <c r="H31" s="235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s="33" customFormat="1" ht="7.5" customHeight="1" x14ac:dyDescent="0.35">
      <c r="A32" s="31"/>
      <c r="B32" s="39"/>
      <c r="C32" s="39"/>
      <c r="D32" s="39"/>
      <c r="E32" s="39"/>
      <c r="F32" s="39"/>
      <c r="G32" s="39"/>
      <c r="H32" s="39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s="33" customFormat="1" ht="17.25" customHeight="1" x14ac:dyDescent="0.35">
      <c r="A33" s="229"/>
      <c r="B33" s="230"/>
      <c r="C33" s="230"/>
      <c r="D33" s="230"/>
      <c r="E33" s="230"/>
      <c r="F33" s="230"/>
      <c r="G33" s="230"/>
      <c r="H33" s="2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3" customFormat="1" ht="9" customHeight="1" x14ac:dyDescent="0.35">
      <c r="A34" s="37"/>
      <c r="B34" s="34"/>
      <c r="C34" s="34"/>
      <c r="D34" s="34"/>
      <c r="E34" s="34"/>
      <c r="F34" s="34"/>
      <c r="G34" s="34"/>
      <c r="H34" s="34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33" customFormat="1" ht="17.399999999999999" x14ac:dyDescent="0.35">
      <c r="A35" s="31"/>
      <c r="B35" s="31"/>
      <c r="C35" s="31"/>
      <c r="D35" s="31"/>
      <c r="E35" s="31"/>
      <c r="F35" s="31"/>
      <c r="G35" s="35"/>
      <c r="H35" s="35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s="36" customFormat="1" ht="17.399999999999999" x14ac:dyDescent="0.35">
      <c r="A36" s="31"/>
      <c r="B36" s="31"/>
      <c r="C36" s="31"/>
      <c r="D36" s="31"/>
      <c r="E36" s="31"/>
      <c r="F36" s="31"/>
      <c r="G36" s="35"/>
      <c r="H36" s="35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s="36" customFormat="1" ht="17.399999999999999" x14ac:dyDescent="0.35">
      <c r="A37" s="31"/>
      <c r="B37" s="31"/>
      <c r="C37" s="31"/>
      <c r="D37" s="31"/>
      <c r="E37" s="31"/>
      <c r="F37" s="31"/>
      <c r="G37" s="35"/>
      <c r="H37" s="35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s="36" customFormat="1" ht="10.5" customHeight="1" x14ac:dyDescent="0.35">
      <c r="A38" s="31"/>
      <c r="B38" s="31"/>
      <c r="C38" s="31"/>
      <c r="D38" s="31"/>
      <c r="E38" s="31"/>
      <c r="F38" s="31"/>
      <c r="G38" s="35"/>
      <c r="H38" s="35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7.399999999999999" x14ac:dyDescent="0.3">
      <c r="A39" s="236"/>
      <c r="B39" s="237"/>
      <c r="C39" s="237"/>
      <c r="D39" s="237"/>
      <c r="E39" s="237"/>
      <c r="F39" s="237"/>
      <c r="G39" s="237"/>
      <c r="H39" s="237"/>
    </row>
    <row r="40" spans="1:26" ht="17.399999999999999" x14ac:dyDescent="0.3">
      <c r="A40" s="236"/>
      <c r="B40" s="237"/>
      <c r="C40" s="237"/>
      <c r="D40" s="237"/>
      <c r="E40" s="237"/>
      <c r="F40" s="237"/>
      <c r="G40" s="237"/>
      <c r="H40" s="237"/>
    </row>
    <row r="41" spans="1:26" ht="17.399999999999999" x14ac:dyDescent="0.3">
      <c r="A41" s="236"/>
      <c r="B41" s="237"/>
      <c r="C41" s="237"/>
      <c r="D41" s="237"/>
      <c r="E41" s="237"/>
      <c r="F41" s="237"/>
      <c r="G41" s="237"/>
      <c r="H41" s="237"/>
    </row>
  </sheetData>
  <sheetProtection selectLockedCells="1" selectUnlockedCells="1"/>
  <mergeCells count="11">
    <mergeCell ref="A39:H39"/>
    <mergeCell ref="A40:H40"/>
    <mergeCell ref="A41:H41"/>
    <mergeCell ref="A28:H28"/>
    <mergeCell ref="A31:H31"/>
    <mergeCell ref="A33:H33"/>
    <mergeCell ref="A27:H27"/>
    <mergeCell ref="A1:H1"/>
    <mergeCell ref="A2:H2"/>
    <mergeCell ref="A5:H5"/>
    <mergeCell ref="A22:D22"/>
  </mergeCells>
  <phoneticPr fontId="0" type="noConversion"/>
  <printOptions horizontalCentered="1"/>
  <pageMargins left="0.43307086614173229" right="0.43307086614173229" top="0.55118110236220474" bottom="0.55118110236220474" header="0.51181102362204722" footer="0.51181102362204722"/>
  <pageSetup paperSize="9" scale="75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4EDC32E1556D4A8B68EEFE0C6D9E7B" ma:contentTypeVersion="0" ma:contentTypeDescription="Stvaranje novog dokumenta." ma:contentTypeScope="" ma:versionID="7ba7ba07f6a6ba05dcb7431f609a7b5f">
  <xsd:schema xmlns:xsd="http://www.w3.org/2001/XMLSchema" xmlns:p="http://schemas.microsoft.com/office/2006/metadata/properties" targetNamespace="http://schemas.microsoft.com/office/2006/metadata/properties" ma:root="true" ma:fieldsID="1d97e499e0d4691b69ccc240477250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 ma:readOnly="tru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88195-B0AD-4D3D-BE56-7B60222348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575E46-9D14-4F0B-8456-B8438C64F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17DCEDA-059F-4724-A735-A3D86E267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10</vt:i4>
      </vt:variant>
    </vt:vector>
  </HeadingPairs>
  <TitlesOfParts>
    <vt:vector size="17" baseType="lpstr">
      <vt:lpstr>ZA UV</vt:lpstr>
      <vt:lpstr>opci PR</vt:lpstr>
      <vt:lpstr>opci RF</vt:lpstr>
      <vt:lpstr>Izvori</vt:lpstr>
      <vt:lpstr>funkc</vt:lpstr>
      <vt:lpstr>posebni</vt:lpstr>
      <vt:lpstr>Godisnji_potpis</vt:lpstr>
      <vt:lpstr>Izvori!Ispis_naslova</vt:lpstr>
      <vt:lpstr>'opci PR'!Ispis_naslova</vt:lpstr>
      <vt:lpstr>posebni!Ispis_naslova</vt:lpstr>
      <vt:lpstr>funkc!Podrucje_ispisa</vt:lpstr>
      <vt:lpstr>Godisnji_potpis!Podrucje_ispisa</vt:lpstr>
      <vt:lpstr>Izvori!Podrucje_ispisa</vt:lpstr>
      <vt:lpstr>'opci PR'!Podrucje_ispisa</vt:lpstr>
      <vt:lpstr>'opci RF'!Podrucje_ispisa</vt:lpstr>
      <vt:lpstr>posebni!Podrucje_ispisa</vt:lpstr>
      <vt:lpstr>'ZA UV'!Podrucje_ispisa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User</cp:lastModifiedBy>
  <cp:lastPrinted>2025-01-28T10:40:26Z</cp:lastPrinted>
  <dcterms:created xsi:type="dcterms:W3CDTF">2013-07-21T22:40:42Z</dcterms:created>
  <dcterms:modified xsi:type="dcterms:W3CDTF">2025-01-28T10:46:58Z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0x0101009D4EDC32E1556D4A8B68EEFE0C6D9E7B</vt:lpwstr>
  </property>
</Properties>
</file>